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lasha\Desktop\"/>
    </mc:Choice>
  </mc:AlternateContent>
  <bookViews>
    <workbookView xWindow="0" yWindow="0" windowWidth="15530" windowHeight="7050" tabRatio="954" activeTab="8"/>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5" sheetId="55" r:id="rId8"/>
    <sheet name="ფორმა 4.4" sheetId="34"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Sheet1" sheetId="61" r:id="rId26"/>
    <sheet name="Validation" sheetId="13" state="veryHidden" r:id="rId27"/>
  </sheets>
  <externalReferences>
    <externalReference r:id="rId28"/>
    <externalReference r:id="rId29"/>
  </externalReferences>
  <definedNames>
    <definedName name="_xlnm._FilterDatabase" localSheetId="5" hidden="1">'ფორმა 4.2'!$A$8:$J$8</definedName>
    <definedName name="_xlnm._FilterDatabase" localSheetId="0" hidden="1">'ფორმა N1'!$A$7:$M$36</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8">#REF!</definedName>
    <definedName name="Date" localSheetId="7">#REF!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4.2'!$A$1:$I$39</definedName>
    <definedName name="_xlnm.Print_Area" localSheetId="8">'ფორმა 4.4'!$A$1:$H$45</definedName>
    <definedName name="_xlnm.Print_Area" localSheetId="7">'ფორმა 4.5'!$A$1:$L$29</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N1'!$A$1:$N$50</definedName>
    <definedName name="_xlnm.Print_Area" localSheetId="1">'ფორმა N2'!$A$1:$D$46</definedName>
    <definedName name="_xlnm.Print_Area" localSheetId="2">'ფორმა N3'!$A$1:$D$46</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N7'!$A$1:$J$20</definedName>
    <definedName name="_xlnm.Print_Area" localSheetId="18">'ფორმა N8'!$A$1:$K$52</definedName>
    <definedName name="_xlnm.Print_Area" localSheetId="19">'ფორმა N8.1'!$A$1:$H$35</definedName>
    <definedName name="_xlnm.Print_Area" localSheetId="20">'ფორმა N8.2'!$A$1:$I$30</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I10" i="9" l="1"/>
  <c r="C64" i="12"/>
  <c r="C45" i="12"/>
  <c r="C44" i="12"/>
  <c r="C34" i="12"/>
  <c r="C11" i="12"/>
  <c r="C10" i="12" s="1"/>
  <c r="C56" i="40" l="1"/>
  <c r="C50" i="40"/>
  <c r="C39" i="40"/>
  <c r="C35" i="40"/>
  <c r="C26" i="40"/>
  <c r="C20" i="40" s="1"/>
  <c r="C17" i="40"/>
  <c r="C12" i="40"/>
  <c r="D56" i="40"/>
  <c r="D50" i="40"/>
  <c r="D39" i="40"/>
  <c r="D35" i="40"/>
  <c r="D26" i="40"/>
  <c r="D20" i="40" s="1"/>
  <c r="D17" i="40"/>
  <c r="D12" i="40"/>
  <c r="C12" i="3"/>
  <c r="D12" i="3"/>
  <c r="C16" i="40" l="1"/>
  <c r="C11" i="40" s="1"/>
  <c r="D16" i="40"/>
  <c r="J21" i="10" l="1"/>
  <c r="J16" i="10"/>
  <c r="J15" i="10"/>
  <c r="B10" i="10"/>
  <c r="C10" i="10"/>
  <c r="B14" i="10"/>
  <c r="C14" i="10"/>
  <c r="B19" i="10"/>
  <c r="B17" i="10" s="1"/>
  <c r="C19" i="10"/>
  <c r="B24" i="10"/>
  <c r="C24" i="10"/>
  <c r="C9" i="10" l="1"/>
  <c r="B9" i="10"/>
  <c r="C25" i="57" l="1"/>
  <c r="C23" i="57"/>
  <c r="C21" i="57"/>
  <c r="C19" i="57"/>
  <c r="C18" i="57"/>
  <c r="C12" i="57"/>
  <c r="D31" i="7"/>
  <c r="D27" i="7"/>
  <c r="C31" i="7"/>
  <c r="C27" i="7"/>
  <c r="D31" i="3"/>
  <c r="D27" i="3"/>
  <c r="C31" i="3"/>
  <c r="C27" i="3"/>
  <c r="D10" i="47"/>
  <c r="C10" i="47"/>
  <c r="D26" i="3" l="1"/>
  <c r="C13" i="57"/>
  <c r="D26" i="7"/>
  <c r="C24" i="57"/>
  <c r="C26" i="7"/>
  <c r="C22" i="57"/>
  <c r="C26" i="3"/>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16" i="55" l="1"/>
  <c r="I34" i="44" l="1"/>
  <c r="H34" i="44"/>
  <c r="D19" i="7" l="1"/>
  <c r="C19" i="7"/>
  <c r="D16" i="7"/>
  <c r="C16" i="7"/>
  <c r="D12" i="7"/>
  <c r="C12" i="7"/>
  <c r="D10" i="7" l="1"/>
  <c r="D9" i="7" s="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D76" i="40" l="1"/>
  <c r="D67" i="40"/>
  <c r="C11" i="57"/>
  <c r="C14" i="57"/>
  <c r="A6" i="40"/>
  <c r="D11" i="40" l="1"/>
  <c r="C10" i="57" s="1"/>
  <c r="H39" i="10" l="1"/>
  <c r="H36" i="10" s="1"/>
  <c r="H32" i="10"/>
  <c r="H24" i="10"/>
  <c r="H19" i="10"/>
  <c r="H17" i="10" s="1"/>
  <c r="H14" i="10"/>
  <c r="A4" i="39" l="1"/>
  <c r="A4" i="35" l="1"/>
  <c r="H33" i="34" l="1"/>
  <c r="G33" i="34"/>
  <c r="A4" i="34"/>
  <c r="I35" i="30" l="1"/>
  <c r="H35" i="30"/>
  <c r="A4" i="30"/>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D64" i="12" l="1"/>
  <c r="A4" i="17" l="1"/>
  <c r="A4" i="16"/>
  <c r="A4" i="10"/>
  <c r="A4" i="9"/>
  <c r="A4" i="12"/>
  <c r="A4" i="7"/>
  <c r="J24" i="10" l="1"/>
  <c r="I24" i="10"/>
  <c r="G24" i="10"/>
  <c r="F24" i="10"/>
  <c r="E24" i="10"/>
  <c r="D24" i="10"/>
  <c r="I39" i="10" l="1"/>
  <c r="I36" i="10" s="1"/>
  <c r="I32" i="10"/>
  <c r="I17" i="10"/>
  <c r="I14" i="10"/>
  <c r="I10" i="10"/>
  <c r="G39" i="10"/>
  <c r="G36" i="10" s="1"/>
  <c r="G32" i="10"/>
  <c r="G19" i="10"/>
  <c r="G17" i="10" s="1"/>
  <c r="G14" i="10"/>
  <c r="G10" i="10"/>
  <c r="E39" i="10"/>
  <c r="E32" i="10"/>
  <c r="E19" i="10"/>
  <c r="E17" i="10" s="1"/>
  <c r="E14" i="10"/>
  <c r="C39" i="10"/>
  <c r="C36" i="10" s="1"/>
  <c r="C32" i="10"/>
  <c r="E9" i="10" l="1"/>
  <c r="G9" i="10"/>
  <c r="I9" i="10"/>
  <c r="D45" i="12"/>
  <c r="D34" i="12"/>
  <c r="D11" i="12"/>
  <c r="J39" i="10"/>
  <c r="J36" i="10" s="1"/>
  <c r="F39" i="10"/>
  <c r="F36" i="10" s="1"/>
  <c r="D39" i="10"/>
  <c r="D36" i="10" s="1"/>
  <c r="B39" i="10"/>
  <c r="B36" i="10" s="1"/>
  <c r="J32" i="10"/>
  <c r="F32" i="10"/>
  <c r="D32" i="10"/>
  <c r="B32" i="10"/>
  <c r="J19" i="10"/>
  <c r="J17" i="10" s="1"/>
  <c r="F19" i="10"/>
  <c r="F17" i="10" s="1"/>
  <c r="D19" i="10"/>
  <c r="D17" i="10" s="1"/>
  <c r="J14" i="10"/>
  <c r="F14" i="10"/>
  <c r="D14" i="10"/>
  <c r="F10" i="10"/>
  <c r="D10" i="10"/>
  <c r="D19" i="3"/>
  <c r="C19" i="3"/>
  <c r="D16" i="3"/>
  <c r="C16" i="3"/>
  <c r="C10" i="3" l="1"/>
  <c r="C9" i="3" s="1"/>
  <c r="D10" i="3"/>
  <c r="D10" i="12"/>
  <c r="D44" i="12"/>
  <c r="J9" i="10"/>
  <c r="D9" i="10"/>
  <c r="F9" i="10"/>
  <c r="D9" i="3" l="1"/>
  <c r="C17" i="57" s="1"/>
</calcChain>
</file>

<file path=xl/sharedStrings.xml><?xml version="1.0" encoding="utf-8"?>
<sst xmlns="http://schemas.openxmlformats.org/spreadsheetml/2006/main" count="1153" uniqueCount="571">
  <si>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</si>
  <si>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</si>
  <si>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</si>
  <si>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</si>
  <si>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</si>
  <si>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</si>
  <si>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</si>
  <si>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</si>
  <si>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</si>
  <si>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</si>
  <si>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</si>
  <si>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</si>
  <si>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</si>
  <si>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</si>
  <si>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</si>
  <si>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</si>
  <si>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</si>
  <si>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</si>
  <si>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</si>
  <si>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</si>
  <si>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</si>
  <si>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</si>
  <si>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</si>
  <si>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</si>
  <si>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</si>
  <si>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</si>
  <si>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</si>
  <si>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</si>
  <si>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</si>
  <si>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</si>
  <si>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</si>
  <si>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</si>
  <si>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</si>
  <si>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</si>
  <si>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</si>
  <si>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</si>
  <si>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</si>
  <si>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</si>
  <si>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</si>
  <si>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</si>
  <si>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</si>
  <si>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</si>
  <si>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</si>
  <si>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</si>
  <si>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</si>
  <si>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</si>
  <si>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</si>
  <si>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</si>
  <si>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</si>
  <si>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</si>
  <si>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</si>
  <si>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</si>
  <si>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</si>
  <si>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</si>
  <si>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</si>
  <si>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</si>
  <si>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</si>
  <si>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</si>
  <si>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</si>
  <si>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</si>
  <si>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</si>
  <si>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</si>
  <si>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</si>
  <si>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</si>
  <si>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</si>
  <si>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</si>
  <si>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</si>
  <si>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</si>
  <si>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</si>
  <si>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</si>
  <si>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</si>
  <si>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</si>
  <si>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</si>
  <si>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</si>
  <si>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</si>
  <si>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</si>
  <si>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</si>
  <si>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</si>
  <si>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</si>
  <si>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</si>
  <si>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</si>
  <si>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</si>
  <si>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</si>
  <si>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</si>
  <si>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</si>
  <si>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</si>
  <si>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</si>
  <si>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</si>
  <si>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</si>
  <si>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</si>
  <si>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</si>
  <si>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</si>
  <si>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</si>
  <si>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</si>
  <si>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</si>
  <si>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</si>
  <si>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</si>
  <si>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</si>
  <si>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</si>
  <si>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</si>
  <si>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</si>
  <si>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</si>
  <si>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</si>
  <si>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</si>
  <si>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</si>
  <si>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</si>
  <si>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</si>
  <si>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</si>
  <si>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</si>
  <si>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</si>
  <si>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</si>
  <si>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</si>
  <si>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</si>
  <si>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</si>
  <si>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</si>
  <si>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</si>
  <si>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</si>
  <si>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</si>
  <si>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</si>
  <si>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</si>
  <si>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</si>
  <si>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</si>
  <si>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</si>
  <si>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</si>
  <si>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</si>
  <si>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</si>
  <si>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</si>
  <si>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</si>
  <si>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</si>
  <si>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</si>
  <si>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</si>
  <si>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</si>
  <si>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</si>
  <si>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</si>
  <si>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</si>
  <si>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</si>
  <si>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</si>
  <si>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</si>
  <si>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</si>
  <si>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</si>
  <si>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</si>
  <si>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</si>
  <si>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</si>
  <si>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</si>
  <si>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</si>
  <si>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</si>
  <si>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</si>
  <si>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</si>
  <si>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</si>
  <si>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</si>
  <si>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</si>
  <si>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</si>
  <si>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</si>
  <si>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</si>
  <si>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</si>
  <si>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</si>
  <si>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</si>
  <si>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</si>
  <si>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</si>
  <si>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</si>
  <si>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</si>
  <si>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</si>
  <si>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</si>
  <si>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</si>
  <si>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</si>
  <si>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</si>
  <si>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</si>
  <si>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</si>
  <si>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</si>
  <si>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</si>
  <si>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</si>
  <si>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</si>
  <si>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</si>
  <si>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</si>
  <si>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</si>
  <si>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</si>
  <si>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</si>
  <si>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</si>
  <si>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</si>
  <si>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</si>
  <si>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</si>
  <si>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</si>
  <si>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</si>
  <si>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</si>
  <si>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</si>
  <si>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</si>
  <si>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</si>
  <si>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</si>
  <si>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</si>
  <si>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</si>
  <si>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</si>
  <si>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</si>
  <si>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</si>
  <si>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</si>
  <si>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</si>
  <si>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</si>
  <si>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</si>
  <si>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</si>
  <si>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</si>
  <si>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</si>
  <si>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</si>
  <si>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</si>
  <si>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</si>
  <si>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</si>
  <si>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</si>
  <si>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</si>
  <si>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</si>
  <si>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</si>
  <si>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</si>
  <si>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</si>
  <si>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</si>
  <si>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</si>
  <si>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</si>
  <si>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</si>
  <si>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</si>
  <si>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</si>
  <si>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</si>
  <si>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</si>
  <si>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</si>
  <si>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</si>
  <si>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</si>
  <si>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</si>
  <si>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</si>
  <si>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</si>
  <si>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</si>
  <si>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</si>
  <si>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</si>
  <si>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</si>
  <si>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</si>
  <si>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</si>
  <si>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</si>
  <si>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</si>
  <si>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</si>
  <si>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</si>
  <si>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</si>
  <si>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</si>
  <si>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</si>
  <si>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</si>
  <si>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</si>
  <si>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</si>
  <si>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</si>
  <si>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</si>
  <si>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</si>
  <si>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</si>
  <si>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</si>
  <si>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</si>
  <si>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</si>
  <si>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</si>
  <si>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</si>
  <si>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</si>
  <si>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</si>
  <si>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</si>
  <si>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</si>
  <si>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</si>
  <si>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</si>
  <si>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</si>
  <si>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</si>
  <si>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</si>
  <si>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</si>
  <si>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</si>
  <si>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</si>
  <si>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</si>
  <si>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</si>
  <si>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</si>
  <si>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</si>
  <si>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</si>
  <si>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</si>
  <si>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</si>
  <si>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</si>
  <si>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</si>
  <si>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</si>
  <si>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</si>
  <si>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</si>
  <si>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</si>
  <si>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</si>
  <si>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</si>
  <si>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</si>
  <si>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</si>
  <si>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</si>
  <si>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</si>
  <si>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</si>
  <si>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</si>
  <si>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</si>
  <si>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</si>
  <si>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</si>
  <si>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</si>
  <si>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</si>
  <si>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</si>
  <si>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</si>
  <si>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</si>
  <si>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</si>
  <si>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</si>
  <si>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</si>
  <si>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</si>
  <si>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</si>
  <si>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</si>
  <si>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</si>
  <si>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</si>
  <si>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</si>
  <si>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</si>
  <si>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</si>
  <si>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</si>
  <si>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</si>
  <si>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</si>
  <si>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</si>
  <si>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</si>
  <si>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</si>
  <si>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</si>
  <si>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</si>
  <si>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</si>
  <si>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</si>
  <si>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</si>
  <si>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</si>
  <si>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</si>
  <si>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</si>
  <si>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</si>
  <si>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</si>
  <si>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</si>
  <si>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</si>
  <si>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</si>
  <si>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</si>
  <si>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</si>
  <si>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</si>
  <si>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</si>
  <si>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</si>
  <si>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</si>
  <si>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</si>
  <si>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</si>
  <si>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</si>
  <si>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</si>
  <si>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</si>
  <si>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</si>
  <si>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</si>
  <si>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</si>
  <si>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</si>
  <si>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</si>
  <si>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</si>
  <si>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</si>
  <si>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</si>
  <si>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</si>
  <si>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</si>
  <si>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</si>
  <si>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</si>
  <si>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</si>
  <si>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</si>
  <si>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</si>
  <si>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</si>
  <si>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</si>
  <si>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</si>
  <si>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</si>
  <si>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</si>
  <si>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</si>
  <si>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</si>
  <si>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</si>
  <si>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</si>
  <si>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</si>
  <si>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</si>
  <si>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</si>
  <si>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</si>
  <si>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</si>
  <si>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</si>
  <si>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</si>
  <si>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</si>
  <si>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</si>
  <si>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</si>
  <si>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</si>
  <si>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</si>
  <si>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</si>
  <si>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</si>
  <si>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</si>
  <si>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</si>
  <si>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</si>
  <si>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</si>
  <si>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</si>
  <si>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</si>
  <si>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</si>
  <si>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</si>
  <si>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</si>
  <si>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</si>
  <si>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</si>
  <si>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</si>
  <si>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</si>
  <si>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</si>
  <si>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</si>
  <si>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</si>
  <si>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</si>
  <si>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</si>
  <si>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</si>
  <si>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</si>
  <si>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</si>
  <si>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</si>
  <si>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</si>
  <si>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</si>
  <si>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</si>
  <si>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</si>
  <si>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</si>
  <si>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</si>
  <si>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</si>
  <si>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</si>
  <si>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</si>
  <si>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</si>
  <si>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</si>
  <si>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</si>
  <si>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</si>
  <si>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</si>
  <si>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</si>
  <si>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</si>
  <si>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</si>
  <si>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</si>
  <si>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</si>
  <si>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</si>
  <si>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</si>
  <si>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</si>
  <si>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</si>
  <si>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</si>
  <si>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</si>
  <si>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</si>
  <si>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</si>
  <si>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</si>
  <si>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</si>
  <si>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</si>
  <si>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</si>
  <si>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</si>
  <si>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</si>
  <si>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</si>
  <si>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</si>
  <si>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</si>
  <si>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</si>
  <si>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</si>
  <si>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</si>
  <si>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</si>
  <si>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</si>
  <si>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</si>
  <si>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</si>
  <si>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</si>
  <si>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</si>
  <si>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</si>
  <si>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</si>
  <si>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</si>
  <si>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</si>
  <si>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</si>
  <si>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</si>
  <si>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</si>
  <si>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</si>
  <si>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</si>
  <si>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</si>
  <si>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</si>
  <si>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</si>
  <si>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</si>
  <si>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</si>
  <si>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</si>
  <si>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</si>
  <si>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</si>
  <si>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</si>
  <si>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</si>
  <si>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</si>
  <si>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</si>
  <si>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</si>
  <si>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</si>
  <si>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</si>
  <si>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</si>
  <si>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</si>
  <si>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</si>
  <si>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</si>
  <si>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</si>
  <si>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</si>
  <si>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</si>
  <si>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</si>
  <si>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</si>
  <si>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</si>
  <si>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</si>
  <si>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</si>
  <si>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</si>
  <si>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</si>
  <si>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</si>
  <si>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</si>
  <si>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</si>
  <si>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</si>
  <si>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</si>
  <si>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</si>
  <si>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</si>
  <si>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</si>
  <si>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</si>
  <si>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</si>
  <si>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</si>
  <si>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</si>
  <si>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</si>
  <si>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</si>
  <si>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</si>
  <si>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</si>
  <si>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</si>
  <si>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</si>
  <si>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</si>
  <si>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</si>
  <si>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</si>
  <si>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</si>
  <si>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</si>
  <si>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</si>
  <si>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</si>
  <si>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</si>
  <si>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</si>
  <si>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</si>
  <si>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</si>
  <si>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</si>
  <si>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</si>
  <si>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</si>
  <si>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</si>
  <si>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</si>
  <si>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</si>
  <si>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</si>
  <si>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</si>
  <si>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</si>
  <si>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</si>
  <si>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</si>
  <si>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01/01/2022-12/31/2022</t>
  </si>
  <si>
    <t>ანა</t>
  </si>
  <si>
    <t xml:space="preserve">ხელმძღვანელი                                                  ბუღალტერი (ან საამისოდ უფლებამოსილი </t>
  </si>
  <si>
    <t>თიბისი</t>
  </si>
  <si>
    <t>სხვა სესხების დაფარვა (პროცენტი)</t>
  </si>
  <si>
    <t>ფულადი შემოწირულობა</t>
  </si>
  <si>
    <t>TBCBGE22</t>
  </si>
  <si>
    <t>კობახიძე კობა</t>
  </si>
  <si>
    <t>04001000001</t>
  </si>
  <si>
    <t>BAGAGE22</t>
  </si>
  <si>
    <t>ნინო ქოქოსაძე</t>
  </si>
  <si>
    <t>01017016337</t>
  </si>
  <si>
    <t>GE22TB0688145064822334</t>
  </si>
  <si>
    <t>ი/მ მაია კეკუა</t>
  </si>
  <si>
    <t>01009005130</t>
  </si>
  <si>
    <t>GE05TB7388545064300022</t>
  </si>
  <si>
    <t>ლაშა ანაკიძე</t>
  </si>
  <si>
    <t>42001039417</t>
  </si>
  <si>
    <t>GE16TB7894845061100087</t>
  </si>
  <si>
    <t>GE14TB7364545061100060</t>
  </si>
  <si>
    <t>ანა დოლიძე</t>
  </si>
  <si>
    <t>01009005937</t>
  </si>
  <si>
    <t>გულადი დგებუაძე</t>
  </si>
  <si>
    <t>58001024410</t>
  </si>
  <si>
    <t>მოქალაქეთა პოლიტიკური გაერთიანება „ხალხისთვის“</t>
  </si>
  <si>
    <t>GE94TB7435436080100009</t>
  </si>
  <si>
    <t>დოლიძე</t>
  </si>
  <si>
    <t>ბეჭდური რეკლამი ხარჯი</t>
  </si>
  <si>
    <t>ინტერნეტ-რეკლამს ხრჯი</t>
  </si>
  <si>
    <t>შპს ახალი ამბები</t>
  </si>
  <si>
    <t xml:space="preserve"> FACEBK </t>
  </si>
  <si>
    <t>არაბთა გაერთიანებულ საამიროებში</t>
  </si>
  <si>
    <t>01/01/2023-12/31/2023</t>
  </si>
  <si>
    <t>GE17LB0711180766884001</t>
  </si>
  <si>
    <t>GE20TB7224545063600046</t>
  </si>
  <si>
    <t>61001080130</t>
  </si>
  <si>
    <t>GE92TB7079145066300001</t>
  </si>
  <si>
    <t>GE45BG0000000152173600</t>
  </si>
  <si>
    <t>19001002123</t>
  </si>
  <si>
    <t>ნინო წულაძე</t>
  </si>
  <si>
    <t>მურმან შელია</t>
  </si>
  <si>
    <t xml:space="preserve"> კობა კობახიძე</t>
  </si>
  <si>
    <t xml:space="preserve"> მომსახურება(საბუღალტრო)</t>
  </si>
  <si>
    <t>ვიდეო გადაღების მონტაჟი მომსახურება</t>
  </si>
  <si>
    <t>მძღოლის მომსახურება</t>
  </si>
  <si>
    <t>ბუღალტრული მომსახურება</t>
  </si>
  <si>
    <t xml:space="preserve">ვალერიანე </t>
  </si>
  <si>
    <t>მიგინეიშვილი</t>
  </si>
  <si>
    <t xml:space="preserve">ირაკლი </t>
  </si>
  <si>
    <t>გაჩეჩილაძე</t>
  </si>
  <si>
    <t>მეგი</t>
  </si>
  <si>
    <t>გაფრინდაშვილი</t>
  </si>
  <si>
    <t>თებერვალი</t>
  </si>
  <si>
    <t>სექტემბერი</t>
  </si>
  <si>
    <t>ოქტომბერი</t>
  </si>
  <si>
    <t>12/06/2023-12/12/2023</t>
  </si>
  <si>
    <r>
      <t> </t>
    </r>
    <r>
      <rPr>
        <sz val="10"/>
        <color rgb="FF050505"/>
        <rFont val="Arial"/>
        <family val="2"/>
      </rPr>
      <t>01015014069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</si>
</sst>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dd/mm/yyyy"/>
  </numFmts>
  <fonts count="46">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name val="Arial"/>
      <family val="2"/>
    </font>
    <font>
      <sz val="10"/>
      <color indexed="8"/>
      <name val="Sylfaen"/>
      <family val="1"/>
    </font>
    <font>
      <b/>
      <sz val="10"/>
      <color indexed="8"/>
      <name val="Sylfaen"/>
      <family val="1"/>
    </font>
    <font>
      <sz val="9"/>
      <color theme="1"/>
      <name val="Sylfaen"/>
      <family val="1"/>
    </font>
    <font>
      <b/>
      <sz val="9"/>
      <name val="Arial"/>
      <family val="2"/>
    </font>
    <font>
      <sz val="10"/>
      <color rgb="FF000000"/>
      <name val="Pg-1ffc"/>
    </font>
    <font>
      <sz val="10"/>
      <color rgb="FF1D2228"/>
      <name val="Arial"/>
      <family val="2"/>
    </font>
    <font>
      <sz val="9"/>
      <color indexed="8"/>
      <name val="Arial"/>
      <family val="2"/>
    </font>
    <font>
      <sz val="10"/>
      <color rgb="FF050505"/>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s>
  <cellStyleXfs count="30">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cellStyleXfs>
  <cellXfs count="610">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8"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7" fillId="0" borderId="0" xfId="0" applyFont="1"/>
    <xf numFmtId="0" fontId="18"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8" fillId="0" borderId="0" xfId="1" applyNumberFormat="1" applyFont="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4" borderId="0" xfId="0" applyFont="1" applyFill="1" applyProtection="1"/>
    <xf numFmtId="0" fontId="18" fillId="4" borderId="0" xfId="0" applyFont="1" applyFill="1" applyProtection="1"/>
    <xf numFmtId="0" fontId="18" fillId="4" borderId="0" xfId="0" applyFont="1" applyFill="1" applyBorder="1" applyProtection="1"/>
    <xf numFmtId="0" fontId="18" fillId="4" borderId="0" xfId="1" applyFont="1" applyFill="1" applyAlignment="1" applyProtection="1">
      <alignment vertical="center"/>
    </xf>
    <xf numFmtId="3" fontId="22" fillId="4"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2" fillId="4" borderId="1" xfId="1" applyNumberFormat="1" applyFont="1" applyFill="1" applyBorder="1" applyAlignment="1" applyProtection="1">
      <alignment horizontal="right" vertical="center"/>
    </xf>
    <xf numFmtId="3" fontId="18" fillId="4" borderId="1" xfId="1" applyNumberFormat="1" applyFont="1" applyFill="1" applyBorder="1" applyAlignment="1" applyProtection="1">
      <alignment horizontal="right" vertical="center" wrapText="1"/>
    </xf>
    <xf numFmtId="3" fontId="22" fillId="4" borderId="1" xfId="1" applyNumberFormat="1" applyFont="1" applyFill="1" applyBorder="1" applyAlignment="1" applyProtection="1">
      <alignment horizontal="right" vertical="center" wrapText="1"/>
    </xf>
    <xf numFmtId="0" fontId="22" fillId="4" borderId="1" xfId="0" applyFont="1" applyFill="1" applyBorder="1" applyProtection="1"/>
    <xf numFmtId="3" fontId="22" fillId="4"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2" fillId="5" borderId="1" xfId="1" applyNumberFormat="1" applyFont="1" applyFill="1" applyBorder="1" applyAlignment="1" applyProtection="1">
      <alignment horizontal="left" vertical="center" wrapText="1"/>
    </xf>
    <xf numFmtId="3" fontId="22" fillId="5" borderId="1" xfId="1" applyNumberFormat="1" applyFont="1" applyFill="1" applyBorder="1" applyAlignment="1" applyProtection="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right" vertical="center"/>
    </xf>
    <xf numFmtId="0" fontId="18" fillId="4" borderId="0" xfId="1" applyFont="1" applyFill="1" applyBorder="1" applyAlignment="1" applyProtection="1">
      <alignment horizontal="left" vertical="center"/>
    </xf>
    <xf numFmtId="0" fontId="18" fillId="4" borderId="0" xfId="0" applyFont="1" applyFill="1" applyBorder="1" applyProtection="1">
      <protection locked="0"/>
    </xf>
    <xf numFmtId="0" fontId="18" fillId="4" borderId="0" xfId="0" applyFont="1" applyFill="1" applyProtection="1">
      <protection locked="0"/>
    </xf>
    <xf numFmtId="3" fontId="22" fillId="4" borderId="1" xfId="1" applyNumberFormat="1" applyFont="1" applyFill="1" applyBorder="1" applyAlignment="1" applyProtection="1">
      <alignment horizontal="left" vertical="center" wrapText="1"/>
    </xf>
    <xf numFmtId="0" fontId="18" fillId="4" borderId="1" xfId="0" applyFont="1" applyFill="1" applyBorder="1" applyProtection="1"/>
    <xf numFmtId="0" fontId="18" fillId="4"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Protection="1">
      <protection locked="0"/>
    </xf>
    <xf numFmtId="0" fontId="18" fillId="4" borderId="0" xfId="3" applyFont="1" applyFill="1" applyAlignment="1" applyProtection="1">
      <alignment horizontal="center" vertical="center"/>
      <protection locked="0"/>
    </xf>
    <xf numFmtId="0" fontId="18" fillId="4" borderId="0" xfId="3" applyFont="1" applyFill="1" applyProtection="1"/>
    <xf numFmtId="0" fontId="18" fillId="4" borderId="3" xfId="0" applyFont="1" applyFill="1" applyBorder="1" applyAlignment="1" applyProtection="1">
      <alignment horizontal="left"/>
    </xf>
    <xf numFmtId="0" fontId="18" fillId="4" borderId="0" xfId="0" applyFont="1" applyFill="1" applyBorder="1" applyAlignment="1" applyProtection="1">
      <alignment horizontal="left"/>
    </xf>
    <xf numFmtId="0" fontId="18" fillId="4" borderId="1" xfId="2" applyFont="1" applyFill="1" applyBorder="1" applyAlignment="1" applyProtection="1">
      <alignment horizontal="right" vertical="top"/>
    </xf>
    <xf numFmtId="0" fontId="22" fillId="4" borderId="4" xfId="3" applyFont="1" applyFill="1" applyBorder="1" applyAlignment="1" applyProtection="1">
      <alignment horizontal="right"/>
    </xf>
    <xf numFmtId="0" fontId="22" fillId="0" borderId="0" xfId="0" applyFont="1" applyFill="1" applyBorder="1" applyAlignment="1" applyProtection="1">
      <alignment horizontal="left"/>
    </xf>
    <xf numFmtId="0" fontId="18" fillId="0" borderId="0" xfId="0" applyFont="1" applyFill="1" applyBorder="1" applyProtection="1"/>
    <xf numFmtId="0" fontId="18" fillId="4" borderId="0" xfId="0" applyFont="1" applyFill="1" applyBorder="1" applyAlignment="1" applyProtection="1">
      <alignment horizontal="left" wrapText="1"/>
    </xf>
    <xf numFmtId="0" fontId="18" fillId="4" borderId="3" xfId="0" applyFont="1" applyFill="1" applyBorder="1" applyAlignment="1" applyProtection="1">
      <alignment horizontal="left" wrapText="1"/>
    </xf>
    <xf numFmtId="0" fontId="18" fillId="4" borderId="3" xfId="0" applyFont="1" applyFill="1" applyBorder="1" applyProtection="1"/>
    <xf numFmtId="0" fontId="22" fillId="4" borderId="3" xfId="0" applyFont="1" applyFill="1" applyBorder="1" applyAlignment="1" applyProtection="1">
      <alignment horizontal="center" vertical="center" wrapText="1"/>
    </xf>
    <xf numFmtId="0" fontId="22" fillId="4" borderId="1" xfId="0" applyFont="1" applyFill="1" applyBorder="1" applyAlignment="1" applyProtection="1">
      <alignment horizontal="right" vertical="center" wrapText="1"/>
    </xf>
    <xf numFmtId="0" fontId="18" fillId="4" borderId="0" xfId="0" applyFont="1" applyFill="1" applyAlignment="1" applyProtection="1">
      <alignment horizontal="center" vertical="center"/>
    </xf>
    <xf numFmtId="0" fontId="18" fillId="4" borderId="3" xfId="1" applyFont="1" applyFill="1" applyBorder="1" applyAlignment="1" applyProtection="1">
      <alignment horizontal="left" vertical="center"/>
    </xf>
    <xf numFmtId="0" fontId="18" fillId="0" borderId="0" xfId="0" applyFont="1" applyFill="1" applyAlignment="1" applyProtection="1">
      <alignment horizontal="center" vertical="center"/>
    </xf>
    <xf numFmtId="0" fontId="21" fillId="4" borderId="5" xfId="4" applyFont="1" applyFill="1" applyBorder="1" applyAlignment="1" applyProtection="1">
      <alignment horizontal="center" vertical="center" wrapText="1"/>
    </xf>
    <xf numFmtId="0" fontId="21" fillId="4" borderId="1" xfId="4" applyFont="1" applyFill="1" applyBorder="1" applyAlignment="1" applyProtection="1">
      <alignment horizontal="center" vertical="center" wrapText="1"/>
    </xf>
    <xf numFmtId="0" fontId="17" fillId="4" borderId="0" xfId="0" applyFont="1" applyFill="1" applyProtection="1"/>
    <xf numFmtId="0" fontId="0" fillId="4" borderId="0" xfId="0" applyFill="1" applyProtection="1"/>
    <xf numFmtId="14" fontId="18" fillId="4" borderId="0" xfId="1" applyNumberFormat="1" applyFont="1" applyFill="1" applyBorder="1" applyAlignment="1" applyProtection="1">
      <alignment vertical="center"/>
    </xf>
    <xf numFmtId="0" fontId="18" fillId="4" borderId="0" xfId="1" applyFont="1" applyFill="1" applyBorder="1" applyAlignment="1" applyProtection="1">
      <alignment vertical="center"/>
    </xf>
    <xf numFmtId="14" fontId="18" fillId="4" borderId="0" xfId="1" applyNumberFormat="1" applyFont="1" applyFill="1" applyBorder="1" applyAlignment="1" applyProtection="1">
      <alignment horizontal="center" vertical="center"/>
    </xf>
    <xf numFmtId="0" fontId="13" fillId="4" borderId="0" xfId="1" applyFont="1" applyFill="1" applyAlignment="1" applyProtection="1">
      <alignment horizontal="left" vertical="center"/>
    </xf>
    <xf numFmtId="0" fontId="12"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8"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8" fillId="4" borderId="0" xfId="1" applyFont="1" applyFill="1" applyBorder="1" applyAlignment="1" applyProtection="1">
      <alignment vertical="center"/>
      <protection locked="0"/>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18"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4" borderId="1" xfId="3" applyFont="1" applyFill="1" applyBorder="1" applyAlignment="1" applyProtection="1">
      <alignment horizontal="center" vertical="center"/>
    </xf>
    <xf numFmtId="0" fontId="17" fillId="4" borderId="1" xfId="3" applyFont="1" applyFill="1" applyBorder="1" applyAlignment="1" applyProtection="1">
      <alignment horizontal="center" vertical="center" wrapText="1"/>
    </xf>
    <xf numFmtId="0" fontId="17" fillId="4" borderId="2" xfId="3" applyFont="1" applyFill="1" applyBorder="1" applyAlignment="1" applyProtection="1">
      <alignment horizontal="center" vertical="center" wrapText="1"/>
    </xf>
    <xf numFmtId="0" fontId="22" fillId="0" borderId="0" xfId="3" applyFont="1" applyProtection="1">
      <protection locked="0"/>
    </xf>
    <xf numFmtId="0" fontId="18" fillId="0" borderId="0" xfId="3" applyFont="1" applyBorder="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xf>
    <xf numFmtId="14" fontId="18" fillId="0" borderId="0" xfId="1" applyNumberFormat="1" applyFont="1" applyFill="1" applyBorder="1" applyAlignment="1" applyProtection="1">
      <alignment vertical="center"/>
    </xf>
    <xf numFmtId="0" fontId="0" fillId="2" borderId="0" xfId="0" applyFill="1" applyProtection="1">
      <protection locked="0"/>
    </xf>
    <xf numFmtId="0" fontId="22"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22" fillId="4" borderId="0" xfId="0" applyFont="1" applyFill="1" applyBorder="1" applyAlignment="1" applyProtection="1">
      <alignment horizontal="center"/>
      <protection locked="0"/>
    </xf>
    <xf numFmtId="0" fontId="18" fillId="4" borderId="0" xfId="0" applyFont="1" applyFill="1" applyBorder="1" applyAlignment="1" applyProtection="1">
      <alignment horizontal="center" vertical="center"/>
      <protection locked="0"/>
    </xf>
    <xf numFmtId="0" fontId="22" fillId="4" borderId="0" xfId="0" applyFont="1" applyFill="1" applyBorder="1" applyProtection="1">
      <protection locked="0"/>
    </xf>
    <xf numFmtId="0" fontId="17" fillId="4" borderId="0" xfId="0" applyFont="1" applyFill="1" applyBorder="1"/>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22" fillId="5" borderId="0" xfId="1" applyFont="1" applyFill="1" applyAlignment="1" applyProtection="1">
      <alignment horizontal="center" vertical="center"/>
      <protection locked="0"/>
    </xf>
    <xf numFmtId="3" fontId="22" fillId="2" borderId="1" xfId="1" applyNumberFormat="1" applyFont="1" applyFill="1" applyBorder="1" applyAlignment="1" applyProtection="1">
      <alignment horizontal="center" vertical="center"/>
      <protection locked="0"/>
    </xf>
    <xf numFmtId="3" fontId="18" fillId="5" borderId="0" xfId="1" applyNumberFormat="1" applyFont="1" applyFill="1" applyAlignment="1" applyProtection="1">
      <alignment horizontal="center" vertical="center"/>
      <protection locked="0"/>
    </xf>
    <xf numFmtId="0" fontId="18" fillId="0" borderId="1" xfId="2" applyFont="1" applyFill="1" applyBorder="1" applyAlignment="1" applyProtection="1">
      <alignment horizontal="left" vertical="top"/>
      <protection locked="0"/>
    </xf>
    <xf numFmtId="0" fontId="27" fillId="5" borderId="0" xfId="0" applyFont="1" applyFill="1" applyAlignment="1" applyProtection="1">
      <alignment vertical="center"/>
      <protection locked="0"/>
    </xf>
    <xf numFmtId="0" fontId="27"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4" borderId="1" xfId="0" applyFont="1" applyFill="1" applyBorder="1" applyAlignment="1" applyProtection="1">
      <alignment horizontal="center"/>
    </xf>
    <xf numFmtId="0" fontId="18" fillId="4" borderId="0" xfId="1" applyFont="1" applyFill="1" applyAlignment="1" applyProtection="1">
      <alignment wrapText="1"/>
    </xf>
    <xf numFmtId="0" fontId="18" fillId="4"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Fill="1" applyBorder="1" applyAlignment="1" applyProtection="1">
      <alignment horizontal="left" vertical="center" wrapText="1" indent="2"/>
    </xf>
    <xf numFmtId="0" fontId="28" fillId="4" borderId="0" xfId="1" applyFont="1" applyFill="1" applyAlignment="1" applyProtection="1">
      <alignment horizontal="right" vertical="center"/>
    </xf>
    <xf numFmtId="0" fontId="18" fillId="4" borderId="1" xfId="0" applyFont="1" applyFill="1" applyBorder="1" applyProtection="1">
      <protection locked="0"/>
    </xf>
    <xf numFmtId="0" fontId="22" fillId="2" borderId="1" xfId="1" applyFont="1" applyFill="1" applyBorder="1" applyAlignment="1" applyProtection="1">
      <alignment vertical="center" wrapText="1"/>
    </xf>
    <xf numFmtId="0" fontId="18" fillId="0" borderId="1" xfId="0" applyFont="1" applyFill="1" applyBorder="1" applyAlignment="1" applyProtection="1">
      <alignment horizontal="center"/>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8" fillId="4" borderId="26" xfId="1" applyNumberFormat="1" applyFont="1" applyFill="1" applyBorder="1" applyAlignment="1" applyProtection="1">
      <alignment horizontal="right" vertical="center" wrapText="1"/>
    </xf>
    <xf numFmtId="0" fontId="22" fillId="4" borderId="2" xfId="0" applyFont="1" applyFill="1" applyBorder="1" applyProtection="1"/>
    <xf numFmtId="3" fontId="18" fillId="4" borderId="24" xfId="1" applyNumberFormat="1" applyFont="1" applyFill="1" applyBorder="1" applyAlignment="1" applyProtection="1">
      <alignment horizontal="right" vertical="center" wrapText="1"/>
    </xf>
    <xf numFmtId="0" fontId="18" fillId="4" borderId="3"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Border="1" applyAlignment="1">
      <alignment vertical="center"/>
    </xf>
    <xf numFmtId="0" fontId="18" fillId="4" borderId="0" xfId="0" applyFont="1" applyFill="1" applyBorder="1" applyAlignment="1" applyProtection="1">
      <alignment vertical="center"/>
    </xf>
    <xf numFmtId="0" fontId="18" fillId="4" borderId="29" xfId="0" applyFont="1" applyFill="1" applyBorder="1" applyAlignment="1" applyProtection="1">
      <alignment vertical="center"/>
    </xf>
    <xf numFmtId="0" fontId="22" fillId="4" borderId="0" xfId="0" applyFont="1" applyFill="1" applyBorder="1" applyAlignment="1" applyProtection="1">
      <alignment vertical="center"/>
    </xf>
    <xf numFmtId="0" fontId="22" fillId="4" borderId="29" xfId="0" applyFont="1" applyFill="1" applyBorder="1" applyAlignment="1" applyProtection="1">
      <alignment vertical="center"/>
    </xf>
    <xf numFmtId="0" fontId="18" fillId="2" borderId="0" xfId="1" applyFont="1" applyFill="1" applyBorder="1" applyAlignment="1" applyProtection="1">
      <alignment horizontal="left" vertical="center" wrapText="1" indent="1"/>
    </xf>
    <xf numFmtId="0" fontId="17" fillId="4" borderId="1" xfId="0" applyFont="1" applyFill="1" applyBorder="1"/>
    <xf numFmtId="0" fontId="22" fillId="4" borderId="1" xfId="1" applyFont="1" applyFill="1" applyBorder="1" applyAlignment="1" applyProtection="1">
      <alignment horizontal="left" vertical="center" wrapText="1" indent="1"/>
    </xf>
    <xf numFmtId="0" fontId="22" fillId="4" borderId="1" xfId="0" applyFont="1" applyFill="1" applyBorder="1" applyProtection="1">
      <protection locked="0"/>
    </xf>
    <xf numFmtId="0" fontId="18" fillId="4" borderId="0" xfId="1" applyFont="1" applyFill="1" applyBorder="1" applyAlignment="1" applyProtection="1">
      <alignment horizontal="center" vertical="center"/>
    </xf>
    <xf numFmtId="0" fontId="27" fillId="4" borderId="29" xfId="0" applyFont="1" applyFill="1" applyBorder="1" applyAlignment="1">
      <alignment vertical="center"/>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Alignment="1" applyProtection="1">
      <alignment horizontal="right" vertical="center"/>
    </xf>
    <xf numFmtId="0" fontId="18" fillId="4" borderId="0" xfId="3" applyFont="1" applyFill="1" applyAlignment="1" applyProtection="1">
      <alignment horizontal="left" vertical="center"/>
    </xf>
    <xf numFmtId="0" fontId="12" fillId="4" borderId="0" xfId="3" applyFill="1" applyBorder="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Border="1" applyAlignment="1">
      <alignment horizontal="right"/>
    </xf>
    <xf numFmtId="0" fontId="19" fillId="0" borderId="0" xfId="3" applyFont="1" applyBorder="1" applyAlignment="1">
      <alignment horizontal="left" vertical="center"/>
    </xf>
    <xf numFmtId="0" fontId="19" fillId="0" borderId="0" xfId="3" applyFont="1" applyBorder="1"/>
    <xf numFmtId="0" fontId="17" fillId="0" borderId="0" xfId="3" applyFont="1"/>
    <xf numFmtId="0" fontId="22" fillId="0" borderId="0" xfId="0" applyFont="1" applyFill="1" applyBorder="1" applyProtection="1">
      <protection locked="0"/>
    </xf>
    <xf numFmtId="3" fontId="22" fillId="2" borderId="0" xfId="1" applyNumberFormat="1" applyFont="1" applyFill="1" applyBorder="1" applyAlignment="1" applyProtection="1">
      <alignment horizontal="center" vertical="center" wrapText="1"/>
      <protection locked="0"/>
    </xf>
    <xf numFmtId="0" fontId="18" fillId="0" borderId="1" xfId="1" applyFont="1" applyFill="1" applyBorder="1" applyAlignment="1" applyProtection="1">
      <alignment horizontal="left" wrapText="1"/>
    </xf>
    <xf numFmtId="0" fontId="22" fillId="0" borderId="1" xfId="1" applyFont="1" applyFill="1" applyBorder="1" applyAlignment="1" applyProtection="1">
      <alignment horizontal="left" wrapText="1"/>
    </xf>
    <xf numFmtId="0" fontId="22" fillId="0" borderId="1" xfId="0" applyFont="1" applyFill="1" applyBorder="1" applyAlignment="1" applyProtection="1">
      <protection locked="0"/>
    </xf>
    <xf numFmtId="0" fontId="18" fillId="0" borderId="0" xfId="0" applyFont="1" applyFill="1" applyBorder="1" applyAlignment="1" applyProtection="1">
      <alignment horizontal="left" vertical="center" wrapText="1"/>
      <protection locked="0"/>
    </xf>
    <xf numFmtId="0" fontId="12" fillId="4" borderId="1" xfId="3" applyFont="1" applyFill="1" applyBorder="1" applyAlignment="1" applyProtection="1">
      <alignment horizontal="center" vertical="center"/>
    </xf>
    <xf numFmtId="0" fontId="22" fillId="0" borderId="26" xfId="1" applyFont="1" applyFill="1" applyBorder="1" applyAlignment="1" applyProtection="1">
      <alignment horizontal="left" vertical="center" wrapText="1" indent="1"/>
    </xf>
    <xf numFmtId="0" fontId="22" fillId="0" borderId="26" xfId="0" applyFont="1" applyFill="1" applyBorder="1" applyProtection="1">
      <protection locked="0"/>
    </xf>
    <xf numFmtId="3" fontId="22" fillId="4" borderId="26" xfId="0" applyNumberFormat="1" applyFont="1" applyFill="1" applyBorder="1" applyProtection="1"/>
    <xf numFmtId="0" fontId="22" fillId="2" borderId="0" xfId="0" applyFont="1" applyFill="1" applyBorder="1" applyAlignment="1" applyProtection="1">
      <alignment horizontal="left"/>
      <protection locked="0"/>
    </xf>
    <xf numFmtId="0" fontId="22" fillId="4" borderId="0" xfId="0" applyFont="1" applyFill="1" applyAlignment="1" applyProtection="1"/>
    <xf numFmtId="3" fontId="25" fillId="5" borderId="1" xfId="1" applyNumberFormat="1" applyFont="1" applyFill="1" applyBorder="1" applyAlignment="1" applyProtection="1">
      <alignment horizontal="center" vertical="center" wrapText="1"/>
    </xf>
    <xf numFmtId="3" fontId="25" fillId="4" borderId="1" xfId="1" applyNumberFormat="1" applyFont="1" applyFill="1" applyBorder="1" applyAlignment="1" applyProtection="1">
      <alignment horizontal="center" vertical="center" wrapText="1"/>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2" borderId="0" xfId="0" applyFont="1" applyFill="1" applyAlignment="1" applyProtection="1">
      <alignment horizontal="left"/>
      <protection locked="0"/>
    </xf>
    <xf numFmtId="0" fontId="22" fillId="4" borderId="0" xfId="0" applyFont="1" applyFill="1" applyAlignment="1" applyProtection="1">
      <alignment horizontal="left" vertical="center"/>
    </xf>
    <xf numFmtId="0" fontId="18" fillId="0" borderId="0" xfId="0" applyFont="1" applyAlignment="1" applyProtection="1">
      <alignment horizontal="center" vertical="center"/>
      <protection locked="0"/>
    </xf>
    <xf numFmtId="0" fontId="18" fillId="4" borderId="0" xfId="1" applyFont="1" applyFill="1" applyAlignment="1" applyProtection="1">
      <alignment horizontal="right" vertical="center"/>
    </xf>
    <xf numFmtId="0" fontId="18" fillId="4" borderId="0" xfId="1" applyFont="1" applyFill="1" applyBorder="1" applyAlignment="1" applyProtection="1">
      <alignment horizontal="center" vertical="center"/>
    </xf>
    <xf numFmtId="0" fontId="18" fillId="0" borderId="0" xfId="3" applyFont="1" applyFill="1" applyBorder="1" applyAlignment="1" applyProtection="1">
      <alignment horizontal="left" vertical="center"/>
    </xf>
    <xf numFmtId="0" fontId="18" fillId="0" borderId="0" xfId="0" applyFont="1" applyFill="1" applyAlignment="1">
      <alignment vertical="center"/>
    </xf>
    <xf numFmtId="0" fontId="12" fillId="0" borderId="0" xfId="3" applyFont="1" applyAlignment="1" applyProtection="1">
      <alignment vertical="center"/>
      <protection locked="0"/>
    </xf>
    <xf numFmtId="0" fontId="12" fillId="0" borderId="0" xfId="0" applyFont="1"/>
    <xf numFmtId="0" fontId="12" fillId="4" borderId="0" xfId="3" applyFont="1" applyFill="1" applyProtection="1">
      <protection locked="0"/>
    </xf>
    <xf numFmtId="0" fontId="12" fillId="4" borderId="0" xfId="3" applyFont="1" applyFill="1" applyProtection="1"/>
    <xf numFmtId="0" fontId="12" fillId="0" borderId="0" xfId="3" applyFont="1" applyProtection="1">
      <protection locked="0"/>
    </xf>
    <xf numFmtId="0" fontId="12" fillId="4" borderId="0" xfId="3" applyFont="1" applyFill="1" applyBorder="1" applyProtection="1"/>
    <xf numFmtId="0" fontId="12" fillId="4" borderId="0" xfId="3" applyFont="1" applyFill="1" applyBorder="1" applyProtection="1">
      <protection locked="0"/>
    </xf>
    <xf numFmtId="0" fontId="12" fillId="4" borderId="0" xfId="3" applyFont="1" applyFill="1" applyBorder="1" applyAlignment="1" applyProtection="1">
      <alignment horizontal="left"/>
      <protection locked="0"/>
    </xf>
    <xf numFmtId="0" fontId="12" fillId="0" borderId="0" xfId="3" applyFont="1" applyFill="1" applyProtection="1"/>
    <xf numFmtId="0" fontId="12" fillId="0" borderId="0" xfId="3" applyFont="1" applyFill="1" applyBorder="1" applyProtection="1"/>
    <xf numFmtId="0" fontId="12" fillId="4" borderId="25" xfId="3" applyFont="1" applyFill="1" applyBorder="1" applyProtection="1"/>
    <xf numFmtId="0" fontId="12" fillId="0" borderId="1" xfId="3" applyFont="1" applyBorder="1" applyProtection="1">
      <protection locked="0"/>
    </xf>
    <xf numFmtId="14" fontId="12" fillId="0" borderId="1" xfId="3" applyNumberFormat="1" applyFont="1" applyBorder="1" applyProtection="1">
      <protection locked="0"/>
    </xf>
    <xf numFmtId="0" fontId="32" fillId="0" borderId="1" xfId="14" applyFont="1" applyBorder="1" applyAlignment="1" applyProtection="1">
      <alignment wrapText="1"/>
      <protection locked="0"/>
    </xf>
    <xf numFmtId="14" fontId="12" fillId="4" borderId="1" xfId="3" applyNumberFormat="1" applyFont="1" applyFill="1" applyBorder="1" applyProtection="1"/>
    <xf numFmtId="0" fontId="12" fillId="0" borderId="1" xfId="3" applyFont="1" applyBorder="1" applyAlignment="1" applyProtection="1">
      <alignment horizontal="left" vertical="center"/>
      <protection locked="0"/>
    </xf>
    <xf numFmtId="0" fontId="12" fillId="0" borderId="0" xfId="3" applyFont="1"/>
    <xf numFmtId="0" fontId="12" fillId="0" borderId="0" xfId="3" applyFont="1" applyBorder="1" applyProtection="1">
      <protection locked="0"/>
    </xf>
    <xf numFmtId="0" fontId="22" fillId="4" borderId="6" xfId="2" applyFont="1" applyFill="1" applyBorder="1" applyAlignment="1" applyProtection="1">
      <alignment horizontal="center" vertical="top" wrapText="1"/>
    </xf>
    <xf numFmtId="0" fontId="22" fillId="4" borderId="6" xfId="2"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top" wrapText="1"/>
    </xf>
    <xf numFmtId="0" fontId="18" fillId="0" borderId="6" xfId="2" applyFont="1" applyFill="1" applyBorder="1" applyAlignment="1" applyProtection="1">
      <alignment horizontal="center" vertical="top" wrapText="1"/>
      <protection locked="0"/>
    </xf>
    <xf numFmtId="1" fontId="18" fillId="0" borderId="6" xfId="2" applyNumberFormat="1" applyFont="1" applyFill="1" applyBorder="1" applyAlignment="1" applyProtection="1">
      <alignment horizontal="left" vertical="top" wrapText="1"/>
      <protection locked="0"/>
    </xf>
    <xf numFmtId="0" fontId="18" fillId="0" borderId="6" xfId="2" applyFont="1" applyFill="1" applyBorder="1" applyAlignment="1" applyProtection="1">
      <alignment horizontal="left" vertical="top" wrapText="1"/>
      <protection locked="0"/>
    </xf>
    <xf numFmtId="1" fontId="18" fillId="0" borderId="7" xfId="2" applyNumberFormat="1" applyFont="1" applyFill="1" applyBorder="1" applyAlignment="1" applyProtection="1">
      <alignment horizontal="left" vertical="top" wrapText="1"/>
      <protection locked="0"/>
    </xf>
    <xf numFmtId="0" fontId="18" fillId="0" borderId="7" xfId="2" applyFont="1" applyFill="1" applyBorder="1" applyAlignment="1" applyProtection="1">
      <alignment horizontal="left" vertical="top" wrapText="1"/>
      <protection locked="0"/>
    </xf>
    <xf numFmtId="0" fontId="18" fillId="0" borderId="9" xfId="2" applyFont="1" applyFill="1" applyBorder="1" applyAlignment="1" applyProtection="1">
      <alignment horizontal="left" vertical="top" wrapText="1"/>
      <protection locked="0"/>
    </xf>
    <xf numFmtId="0" fontId="18" fillId="0" borderId="23" xfId="2" applyFont="1" applyFill="1" applyBorder="1" applyAlignment="1" applyProtection="1">
      <alignment horizontal="left" vertical="top" wrapText="1"/>
      <protection locked="0"/>
    </xf>
    <xf numFmtId="0" fontId="22" fillId="0" borderId="1" xfId="2" applyFont="1" applyFill="1" applyBorder="1" applyAlignment="1" applyProtection="1">
      <alignment horizontal="left" vertical="top" wrapText="1"/>
      <protection locked="0"/>
    </xf>
    <xf numFmtId="2" fontId="18" fillId="0" borderId="18" xfId="2" applyNumberFormat="1" applyFont="1" applyFill="1" applyBorder="1" applyAlignment="1" applyProtection="1">
      <alignment horizontal="left" vertical="top" wrapText="1"/>
    </xf>
    <xf numFmtId="0" fontId="12" fillId="2" borderId="0" xfId="0" applyFont="1" applyFill="1" applyBorder="1"/>
    <xf numFmtId="0" fontId="12" fillId="4" borderId="0" xfId="0" applyFont="1" applyFill="1" applyProtection="1">
      <protection locked="0"/>
    </xf>
    <xf numFmtId="0" fontId="12" fillId="4" borderId="0" xfId="0" applyFont="1" applyFill="1" applyBorder="1" applyProtection="1"/>
    <xf numFmtId="0" fontId="12" fillId="2" borderId="0" xfId="0" applyFont="1" applyFill="1" applyProtection="1"/>
    <xf numFmtId="0" fontId="12" fillId="2" borderId="0" xfId="0" applyFont="1" applyFill="1" applyBorder="1" applyProtection="1"/>
    <xf numFmtId="0" fontId="22" fillId="4" borderId="5" xfId="4" applyFont="1" applyFill="1" applyBorder="1" applyAlignment="1" applyProtection="1">
      <alignment horizontal="left" vertical="center" wrapText="1"/>
    </xf>
    <xf numFmtId="0" fontId="22" fillId="4" borderId="1" xfId="4" applyFont="1" applyFill="1" applyBorder="1" applyAlignment="1" applyProtection="1">
      <alignment horizontal="center" vertical="center" wrapText="1"/>
    </xf>
    <xf numFmtId="0" fontId="22" fillId="4" borderId="5" xfId="4" applyFont="1" applyFill="1" applyBorder="1" applyAlignment="1" applyProtection="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12" fillId="0" borderId="0" xfId="0" applyFont="1" applyFill="1" applyBorder="1" applyProtection="1"/>
    <xf numFmtId="0" fontId="12" fillId="0" borderId="0" xfId="0" applyFont="1" applyFill="1" applyProtection="1"/>
    <xf numFmtId="0" fontId="12" fillId="4" borderId="0" xfId="0" applyFont="1" applyFill="1" applyBorder="1" applyProtection="1">
      <protection locked="0"/>
    </xf>
    <xf numFmtId="0" fontId="33" fillId="4" borderId="0" xfId="4" applyFont="1" applyFill="1" applyBorder="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0" xfId="0" applyFont="1" applyBorder="1" applyProtection="1">
      <protection locked="0"/>
    </xf>
    <xf numFmtId="0" fontId="12" fillId="0" borderId="3" xfId="0" applyFont="1" applyBorder="1"/>
    <xf numFmtId="0" fontId="12" fillId="0" borderId="0" xfId="0" applyFont="1" applyBorder="1"/>
    <xf numFmtId="0" fontId="33" fillId="0" borderId="0" xfId="4" applyFont="1" applyBorder="1" applyProtection="1">
      <protection locked="0"/>
    </xf>
    <xf numFmtId="0" fontId="18" fillId="4" borderId="1" xfId="4" applyFont="1" applyFill="1" applyBorder="1" applyAlignment="1" applyProtection="1">
      <alignment vertical="center" wrapText="1"/>
    </xf>
    <xf numFmtId="0" fontId="18" fillId="4" borderId="1" xfId="4" applyFont="1" applyFill="1" applyBorder="1" applyAlignment="1" applyProtection="1">
      <alignment horizontal="center" vertical="center" wrapText="1"/>
    </xf>
    <xf numFmtId="0" fontId="33" fillId="4" borderId="0" xfId="4" applyFont="1" applyFill="1" applyProtection="1">
      <protection locked="0"/>
    </xf>
    <xf numFmtId="0" fontId="22" fillId="4" borderId="4" xfId="4" applyFont="1" applyFill="1" applyBorder="1" applyAlignment="1" applyProtection="1">
      <alignment horizontal="center" vertical="center" wrapText="1"/>
    </xf>
    <xf numFmtId="0" fontId="22" fillId="0" borderId="1" xfId="4" applyFont="1" applyBorder="1" applyAlignment="1" applyProtection="1">
      <alignment vertical="center" wrapText="1"/>
    </xf>
    <xf numFmtId="0" fontId="18" fillId="0" borderId="1" xfId="4" applyFont="1" applyBorder="1" applyAlignment="1" applyProtection="1">
      <alignment vertical="center" wrapText="1"/>
    </xf>
    <xf numFmtId="0" fontId="18" fillId="0" borderId="0" xfId="4" applyFont="1" applyAlignment="1" applyProtection="1">
      <alignment vertical="center" wrapText="1"/>
      <protection locked="0"/>
    </xf>
    <xf numFmtId="0" fontId="22" fillId="0" borderId="6" xfId="2" applyFont="1" applyFill="1" applyBorder="1" applyAlignment="1" applyProtection="1">
      <alignment horizontal="left" vertical="top"/>
    </xf>
    <xf numFmtId="0" fontId="18" fillId="0" borderId="0" xfId="2" applyFont="1" applyFill="1" applyBorder="1" applyAlignment="1" applyProtection="1">
      <alignment horizontal="center" vertical="top" wrapText="1"/>
      <protection locked="0"/>
    </xf>
    <xf numFmtId="1" fontId="18" fillId="0" borderId="0" xfId="2" applyNumberFormat="1" applyFont="1" applyFill="1" applyBorder="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0" xfId="2" applyFont="1" applyFill="1" applyBorder="1" applyAlignment="1" applyProtection="1">
      <alignment horizontal="left" vertical="top"/>
      <protection locked="0"/>
    </xf>
    <xf numFmtId="0" fontId="18" fillId="4" borderId="20" xfId="2" applyFont="1" applyFill="1" applyBorder="1" applyAlignment="1" applyProtection="1">
      <alignment horizontal="left" vertical="top" wrapText="1"/>
      <protection locked="0"/>
    </xf>
    <xf numFmtId="0" fontId="18" fillId="4" borderId="21" xfId="2" applyFont="1" applyFill="1" applyBorder="1" applyAlignment="1" applyProtection="1">
      <alignment horizontal="left" vertical="top" wrapText="1"/>
      <protection locked="0"/>
    </xf>
    <xf numFmtId="1" fontId="18" fillId="4" borderId="21" xfId="2" applyNumberFormat="1" applyFont="1" applyFill="1" applyBorder="1" applyAlignment="1" applyProtection="1">
      <alignment horizontal="left" vertical="top" wrapText="1"/>
      <protection locked="0"/>
    </xf>
    <xf numFmtId="1" fontId="18" fillId="4" borderId="22"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Border="1" applyAlignment="1" applyProtection="1">
      <alignment horizontal="center" vertical="center"/>
    </xf>
    <xf numFmtId="0" fontId="18" fillId="4" borderId="19" xfId="2" applyFont="1" applyFill="1" applyBorder="1" applyAlignment="1" applyProtection="1">
      <alignment horizontal="center" vertical="top" wrapText="1"/>
    </xf>
    <xf numFmtId="1" fontId="18" fillId="4" borderId="19" xfId="2" applyNumberFormat="1" applyFont="1" applyFill="1" applyBorder="1" applyAlignment="1" applyProtection="1">
      <alignment horizontal="center" vertical="top" wrapText="1"/>
    </xf>
    <xf numFmtId="0" fontId="18" fillId="4" borderId="8" xfId="2" applyFont="1" applyFill="1" applyBorder="1" applyAlignment="1" applyProtection="1">
      <alignment horizontal="center" vertical="top" wrapText="1"/>
    </xf>
    <xf numFmtId="1" fontId="18" fillId="4" borderId="8" xfId="2" applyNumberFormat="1" applyFont="1" applyFill="1" applyBorder="1" applyAlignment="1" applyProtection="1">
      <alignment horizontal="center" vertical="top" wrapText="1"/>
    </xf>
    <xf numFmtId="0" fontId="22" fillId="4" borderId="1" xfId="2" applyFont="1" applyFill="1" applyBorder="1" applyAlignment="1" applyProtection="1">
      <alignment horizontal="center" vertical="top" wrapText="1"/>
    </xf>
    <xf numFmtId="1" fontId="22" fillId="4" borderId="1" xfId="2" applyNumberFormat="1" applyFont="1" applyFill="1" applyBorder="1" applyAlignment="1" applyProtection="1">
      <alignment horizontal="center" vertical="top" wrapText="1"/>
    </xf>
    <xf numFmtId="0" fontId="12" fillId="4" borderId="0" xfId="0" applyFont="1" applyFill="1" applyBorder="1"/>
    <xf numFmtId="0" fontId="12" fillId="4" borderId="3" xfId="0" applyFont="1" applyFill="1" applyBorder="1"/>
    <xf numFmtId="168"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Border="1" applyAlignment="1" applyProtection="1">
      <alignment vertical="center"/>
    </xf>
    <xf numFmtId="0" fontId="18" fillId="2" borderId="0" xfId="10" applyFont="1" applyFill="1" applyBorder="1" applyAlignment="1" applyProtection="1">
      <alignment vertical="center"/>
      <protection locked="0"/>
    </xf>
    <xf numFmtId="14" fontId="18"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49" fontId="18" fillId="0" borderId="1" xfId="1" applyNumberFormat="1" applyFont="1" applyFill="1" applyBorder="1" applyAlignment="1" applyProtection="1">
      <alignment horizontal="left" vertical="center" wrapText="1" indent="2"/>
    </xf>
    <xf numFmtId="168" fontId="27" fillId="2" borderId="24"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pplyProtection="1">
      <alignment horizontal="center" vertical="center" wrapText="1"/>
    </xf>
    <xf numFmtId="3" fontId="31" fillId="4" borderId="1" xfId="1" applyNumberFormat="1" applyFont="1" applyFill="1" applyBorder="1" applyAlignment="1" applyProtection="1">
      <alignment horizontal="center" vertical="center" wrapText="1"/>
    </xf>
    <xf numFmtId="0" fontId="34" fillId="4" borderId="0" xfId="3" applyFont="1" applyFill="1" applyAlignment="1" applyProtection="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2" fillId="0" borderId="0" xfId="0" applyFont="1" applyFill="1"/>
    <xf numFmtId="0" fontId="18" fillId="0" borderId="0" xfId="9" applyFont="1" applyAlignment="1" applyProtection="1">
      <alignment vertical="center"/>
      <protection locked="0"/>
    </xf>
    <xf numFmtId="0" fontId="18" fillId="4" borderId="0" xfId="9" applyFont="1" applyFill="1" applyBorder="1" applyAlignment="1" applyProtection="1">
      <alignment vertical="center"/>
    </xf>
    <xf numFmtId="0" fontId="18" fillId="4" borderId="0" xfId="9" applyFont="1" applyFill="1" applyBorder="1" applyAlignment="1" applyProtection="1">
      <alignment vertical="center"/>
      <protection locked="0"/>
    </xf>
    <xf numFmtId="0" fontId="18" fillId="0" borderId="0" xfId="15" applyFont="1" applyFill="1" applyBorder="1" applyAlignment="1" applyProtection="1">
      <alignment vertical="center"/>
      <protection locked="0"/>
    </xf>
    <xf numFmtId="0" fontId="18" fillId="4" borderId="29" xfId="9" applyFont="1" applyFill="1" applyBorder="1" applyAlignment="1" applyProtection="1">
      <alignment vertical="center"/>
    </xf>
    <xf numFmtId="0" fontId="22" fillId="4" borderId="0" xfId="9" applyFont="1" applyFill="1" applyBorder="1" applyAlignment="1" applyProtection="1">
      <alignment horizontal="right" vertical="center"/>
    </xf>
    <xf numFmtId="14" fontId="18" fillId="4" borderId="0" xfId="9" applyNumberFormat="1" applyFont="1" applyFill="1" applyBorder="1" applyAlignment="1" applyProtection="1">
      <alignment vertical="center"/>
    </xf>
    <xf numFmtId="0" fontId="18" fillId="0" borderId="0" xfId="15" applyFont="1" applyFill="1" applyBorder="1" applyAlignment="1" applyProtection="1">
      <alignment vertical="center"/>
    </xf>
    <xf numFmtId="14" fontId="22" fillId="2" borderId="0" xfId="9" applyNumberFormat="1" applyFont="1" applyFill="1" applyBorder="1" applyAlignment="1" applyProtection="1">
      <alignment vertical="center"/>
    </xf>
    <xf numFmtId="49" fontId="18" fillId="2" borderId="0" xfId="9" applyNumberFormat="1" applyFont="1" applyFill="1" applyBorder="1" applyAlignment="1" applyProtection="1">
      <alignment vertical="center"/>
      <protection locked="0"/>
    </xf>
    <xf numFmtId="0" fontId="18" fillId="2" borderId="0" xfId="9" applyFont="1" applyFill="1" applyBorder="1" applyAlignment="1" applyProtection="1">
      <alignment vertical="center"/>
      <protection locked="0"/>
    </xf>
    <xf numFmtId="0" fontId="18" fillId="2" borderId="0" xfId="9" applyFont="1" applyFill="1" applyBorder="1" applyAlignment="1" applyProtection="1">
      <alignment horizontal="left" vertical="center"/>
    </xf>
    <xf numFmtId="49" fontId="18" fillId="4" borderId="0" xfId="9" applyNumberFormat="1" applyFont="1" applyFill="1" applyBorder="1" applyAlignment="1" applyProtection="1">
      <alignment vertical="center"/>
      <protection locked="0"/>
    </xf>
    <xf numFmtId="0" fontId="32" fillId="4" borderId="29" xfId="9" applyFont="1" applyFill="1" applyBorder="1" applyAlignment="1" applyProtection="1">
      <alignment vertical="center"/>
    </xf>
    <xf numFmtId="0" fontId="35" fillId="4" borderId="0" xfId="9" applyFont="1" applyFill="1" applyBorder="1" applyAlignment="1" applyProtection="1">
      <alignment vertical="center"/>
    </xf>
    <xf numFmtId="0" fontId="32" fillId="4" borderId="0" xfId="9" applyFont="1" applyFill="1" applyBorder="1" applyAlignment="1" applyProtection="1">
      <alignment vertical="center"/>
    </xf>
    <xf numFmtId="0" fontId="32" fillId="0" borderId="0" xfId="9" applyFont="1" applyAlignment="1" applyProtection="1">
      <alignment vertical="center"/>
      <protection locked="0"/>
    </xf>
    <xf numFmtId="0" fontId="31" fillId="4" borderId="12" xfId="9" applyFont="1" applyFill="1" applyBorder="1" applyAlignment="1" applyProtection="1">
      <alignment horizontal="center" vertical="center" wrapText="1"/>
    </xf>
    <xf numFmtId="0" fontId="31" fillId="4" borderId="13" xfId="9" applyFont="1" applyFill="1" applyBorder="1" applyAlignment="1" applyProtection="1">
      <alignment horizontal="center" vertical="center" wrapText="1"/>
    </xf>
    <xf numFmtId="0" fontId="31" fillId="3" borderId="12" xfId="9" applyFont="1" applyFill="1" applyBorder="1" applyAlignment="1" applyProtection="1">
      <alignment horizontal="center" vertical="center" wrapText="1"/>
    </xf>
    <xf numFmtId="0" fontId="31" fillId="0" borderId="0" xfId="9" applyFont="1" applyAlignment="1" applyProtection="1">
      <alignment horizontal="center" vertical="center" wrapText="1"/>
      <protection locked="0"/>
    </xf>
    <xf numFmtId="0" fontId="31" fillId="4" borderId="12" xfId="9" applyFont="1" applyFill="1" applyBorder="1" applyAlignment="1" applyProtection="1">
      <alignment horizontal="center" vertical="center"/>
    </xf>
    <xf numFmtId="0" fontId="31" fillId="4" borderId="14" xfId="9" applyFont="1" applyFill="1" applyBorder="1" applyAlignment="1" applyProtection="1">
      <alignment horizontal="center" vertical="center"/>
    </xf>
    <xf numFmtId="0" fontId="31" fillId="4" borderId="13" xfId="9" applyFont="1" applyFill="1" applyBorder="1" applyAlignment="1" applyProtection="1">
      <alignment horizontal="center" vertical="center"/>
    </xf>
    <xf numFmtId="0" fontId="32" fillId="0" borderId="0" xfId="9" applyFont="1" applyAlignment="1" applyProtection="1">
      <alignment horizontal="center" vertical="center"/>
      <protection locked="0"/>
    </xf>
    <xf numFmtId="14" fontId="27" fillId="0" borderId="2" xfId="9" applyNumberFormat="1"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0" fontId="27" fillId="0" borderId="17" xfId="9" applyFont="1" applyBorder="1" applyAlignment="1" applyProtection="1">
      <alignment horizontal="center" vertical="center"/>
      <protection locked="0"/>
    </xf>
    <xf numFmtId="0" fontId="27" fillId="0" borderId="30" xfId="9" applyFont="1" applyBorder="1" applyAlignment="1" applyProtection="1">
      <alignment horizontal="center" vertical="center"/>
      <protection locked="0"/>
    </xf>
    <xf numFmtId="14" fontId="27" fillId="0" borderId="26" xfId="9" applyNumberFormat="1" applyFont="1" applyBorder="1" applyAlignment="1" applyProtection="1">
      <alignment vertical="center" wrapText="1"/>
      <protection locked="0"/>
    </xf>
    <xf numFmtId="0" fontId="27" fillId="0" borderId="26" xfId="9" applyFont="1" applyBorder="1" applyAlignment="1" applyProtection="1">
      <alignment vertical="center" wrapText="1"/>
      <protection locked="0"/>
    </xf>
    <xf numFmtId="0" fontId="27" fillId="0" borderId="30" xfId="9" applyFont="1" applyBorder="1" applyAlignment="1" applyProtection="1">
      <alignment vertical="center" wrapText="1"/>
      <protection locked="0"/>
    </xf>
    <xf numFmtId="49" fontId="27" fillId="0" borderId="26" xfId="9" applyNumberFormat="1" applyFont="1" applyBorder="1" applyAlignment="1" applyProtection="1">
      <alignment vertical="center"/>
      <protection locked="0"/>
    </xf>
    <xf numFmtId="0" fontId="22" fillId="0" borderId="0" xfId="9" applyFont="1" applyBorder="1" applyAlignment="1" applyProtection="1">
      <alignment horizontal="center"/>
      <protection locked="0"/>
    </xf>
    <xf numFmtId="0" fontId="22" fillId="0" borderId="0" xfId="9" applyFont="1" applyBorder="1" applyAlignment="1" applyProtection="1">
      <alignment horizontal="center" vertical="center"/>
      <protection locked="0"/>
    </xf>
    <xf numFmtId="0" fontId="22" fillId="0" borderId="0" xfId="15" applyFont="1" applyFill="1" applyBorder="1" applyAlignment="1" applyProtection="1">
      <alignment horizontal="center"/>
      <protection locked="0"/>
    </xf>
    <xf numFmtId="0" fontId="32" fillId="0" borderId="0" xfId="15" applyFont="1" applyFill="1" applyAlignment="1" applyProtection="1">
      <alignment vertical="center"/>
      <protection locked="0"/>
    </xf>
    <xf numFmtId="14" fontId="18" fillId="2" borderId="0" xfId="9" applyNumberFormat="1" applyFont="1" applyFill="1" applyBorder="1" applyAlignment="1" applyProtection="1">
      <alignment vertical="center"/>
    </xf>
    <xf numFmtId="14" fontId="18" fillId="2" borderId="3" xfId="9" applyNumberFormat="1" applyFont="1" applyFill="1" applyBorder="1" applyAlignment="1" applyProtection="1">
      <alignment vertical="center"/>
    </xf>
    <xf numFmtId="14" fontId="18" fillId="2" borderId="3" xfId="9" applyNumberFormat="1" applyFont="1" applyFill="1" applyBorder="1" applyAlignment="1" applyProtection="1">
      <alignment horizontal="center" vertical="center"/>
    </xf>
    <xf numFmtId="49" fontId="32" fillId="0" borderId="0" xfId="9" applyNumberFormat="1" applyFont="1" applyAlignment="1" applyProtection="1">
      <alignment vertical="center"/>
      <protection locked="0"/>
    </xf>
    <xf numFmtId="4" fontId="22" fillId="4" borderId="1" xfId="0" applyNumberFormat="1" applyFont="1" applyFill="1" applyBorder="1" applyProtection="1"/>
    <xf numFmtId="0" fontId="0" fillId="0" borderId="1" xfId="0" applyBorder="1"/>
    <xf numFmtId="4" fontId="37" fillId="0" borderId="1" xfId="0" applyNumberFormat="1" applyFont="1" applyBorder="1"/>
    <xf numFmtId="0" fontId="18" fillId="0" borderId="1" xfId="0" applyFont="1" applyFill="1" applyBorder="1" applyAlignment="1" applyProtection="1">
      <protection locked="0"/>
    </xf>
    <xf numFmtId="0" fontId="18" fillId="0" borderId="1" xfId="0" applyFont="1" applyFill="1" applyBorder="1" applyProtection="1">
      <protection locked="0"/>
    </xf>
    <xf numFmtId="0" fontId="38" fillId="0" borderId="1" xfId="2" applyFont="1" applyFill="1" applyBorder="1" applyAlignment="1" applyProtection="1">
      <alignment horizontal="left" vertical="top" wrapText="1"/>
      <protection locked="0"/>
    </xf>
    <xf numFmtId="0" fontId="24" fillId="2" borderId="1" xfId="16" applyFont="1" applyFill="1" applyBorder="1" applyAlignment="1" applyProtection="1">
      <alignment wrapText="1"/>
      <protection locked="0"/>
    </xf>
    <xf numFmtId="0" fontId="37" fillId="2" borderId="1" xfId="0" applyFont="1" applyFill="1" applyBorder="1" applyAlignment="1">
      <alignment horizontal="left"/>
    </xf>
    <xf numFmtId="1" fontId="39" fillId="2" borderId="1" xfId="2" applyNumberFormat="1" applyFont="1" applyFill="1" applyBorder="1" applyAlignment="1" applyProtection="1">
      <alignment horizontal="center" vertical="top" wrapText="1"/>
    </xf>
    <xf numFmtId="14" fontId="24" fillId="2" borderId="1" xfId="16" applyNumberFormat="1" applyFont="1" applyFill="1" applyBorder="1" applyAlignment="1" applyProtection="1">
      <alignment wrapText="1"/>
      <protection locked="0"/>
    </xf>
    <xf numFmtId="0" fontId="18" fillId="4" borderId="26" xfId="0" applyFont="1" applyFill="1" applyBorder="1" applyAlignment="1" applyProtection="1">
      <alignment horizontal="left"/>
      <protection locked="0"/>
    </xf>
    <xf numFmtId="0" fontId="24" fillId="2" borderId="26" xfId="16" applyFont="1" applyFill="1" applyBorder="1" applyAlignment="1" applyProtection="1">
      <alignment wrapText="1"/>
      <protection locked="0"/>
    </xf>
    <xf numFmtId="0" fontId="37" fillId="2" borderId="26" xfId="0" applyFont="1" applyFill="1" applyBorder="1" applyAlignment="1">
      <alignment horizontal="left"/>
    </xf>
    <xf numFmtId="1" fontId="39" fillId="2" borderId="26" xfId="2" applyNumberFormat="1" applyFont="1" applyFill="1" applyBorder="1" applyAlignment="1" applyProtection="1">
      <alignment horizontal="center" vertical="top" wrapText="1"/>
    </xf>
    <xf numFmtId="14" fontId="24" fillId="2" borderId="26" xfId="16" applyNumberFormat="1" applyFont="1" applyFill="1" applyBorder="1" applyAlignment="1" applyProtection="1">
      <alignment wrapText="1"/>
      <protection locked="0"/>
    </xf>
    <xf numFmtId="0" fontId="18" fillId="0" borderId="1" xfId="2" applyFont="1" applyFill="1" applyBorder="1" applyAlignment="1" applyProtection="1">
      <alignment horizontal="right" vertical="top" wrapText="1"/>
      <protection locked="0"/>
    </xf>
    <xf numFmtId="4" fontId="18" fillId="0" borderId="1" xfId="2" applyNumberFormat="1" applyFont="1" applyFill="1" applyBorder="1" applyAlignment="1" applyProtection="1">
      <alignment horizontal="right" vertical="top" wrapText="1"/>
      <protection locked="0"/>
    </xf>
    <xf numFmtId="0" fontId="33" fillId="0" borderId="1" xfId="4" applyFont="1" applyBorder="1" applyProtection="1">
      <protection locked="0"/>
    </xf>
    <xf numFmtId="0" fontId="19" fillId="0" borderId="1" xfId="17" applyFont="1" applyBorder="1" applyAlignment="1" applyProtection="1">
      <alignment vertical="center" wrapText="1"/>
      <protection locked="0"/>
    </xf>
    <xf numFmtId="0" fontId="19" fillId="0" borderId="1" xfId="17" applyFont="1" applyBorder="1" applyAlignment="1" applyProtection="1">
      <alignment horizontal="left" vertical="center" wrapText="1"/>
      <protection locked="0"/>
    </xf>
    <xf numFmtId="0" fontId="19" fillId="2" borderId="1" xfId="17" applyFont="1" applyFill="1" applyBorder="1" applyAlignment="1" applyProtection="1">
      <alignment vertical="center" wrapText="1"/>
      <protection locked="0"/>
    </xf>
    <xf numFmtId="14" fontId="24" fillId="0" borderId="1" xfId="16" applyNumberFormat="1" applyFont="1" applyBorder="1" applyAlignment="1" applyProtection="1">
      <alignment horizontal="right" wrapText="1"/>
      <protection locked="0"/>
    </xf>
    <xf numFmtId="0" fontId="18" fillId="0" borderId="1" xfId="17" applyFont="1" applyBorder="1" applyAlignment="1" applyProtection="1">
      <alignment vertical="center" wrapText="1"/>
      <protection locked="0"/>
    </xf>
    <xf numFmtId="0" fontId="19" fillId="2" borderId="1" xfId="17" applyFont="1" applyFill="1" applyBorder="1" applyAlignment="1" applyProtection="1">
      <alignment horizontal="left" vertical="center" wrapText="1"/>
      <protection locked="0"/>
    </xf>
    <xf numFmtId="0" fontId="0" fillId="2" borderId="1" xfId="0" applyFill="1" applyBorder="1" applyAlignment="1">
      <alignment horizontal="left" wrapText="1"/>
    </xf>
    <xf numFmtId="0" fontId="0" fillId="2" borderId="1" xfId="0" applyFill="1" applyBorder="1" applyAlignment="1">
      <alignment horizontal="left"/>
    </xf>
    <xf numFmtId="14" fontId="19" fillId="2" borderId="1" xfId="17" applyNumberFormat="1" applyFont="1" applyFill="1" applyBorder="1" applyAlignment="1" applyProtection="1">
      <alignment vertical="center" wrapText="1"/>
      <protection locked="0"/>
    </xf>
    <xf numFmtId="0" fontId="0" fillId="2" borderId="1" xfId="0" applyFill="1" applyBorder="1"/>
    <xf numFmtId="0" fontId="0" fillId="0" borderId="1" xfId="0" applyFill="1" applyBorder="1"/>
    <xf numFmtId="0" fontId="27" fillId="0" borderId="1" xfId="0" applyFont="1" applyBorder="1" applyAlignment="1" applyProtection="1">
      <alignment vertical="center"/>
      <protection locked="0"/>
    </xf>
    <xf numFmtId="0" fontId="18" fillId="0" borderId="1" xfId="0" applyFont="1" applyFill="1" applyBorder="1" applyAlignment="1" applyProtection="1">
      <alignment horizontal="left" vertical="center" indent="1"/>
    </xf>
    <xf numFmtId="0" fontId="12" fillId="0" borderId="1" xfId="3" applyFont="1" applyBorder="1" applyAlignment="1" applyProtection="1">
      <alignment wrapText="1"/>
      <protection locked="0"/>
    </xf>
    <xf numFmtId="3" fontId="22" fillId="0" borderId="1" xfId="1" applyNumberFormat="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xf>
    <xf numFmtId="0" fontId="18" fillId="0" borderId="0" xfId="0" applyFont="1" applyFill="1" applyBorder="1" applyAlignment="1" applyProtection="1"/>
    <xf numFmtId="169" fontId="18" fillId="0" borderId="0" xfId="1" applyNumberFormat="1" applyFont="1" applyFill="1" applyBorder="1" applyAlignment="1" applyProtection="1">
      <alignment horizontal="center" vertical="center"/>
    </xf>
    <xf numFmtId="0" fontId="18" fillId="0" borderId="0" xfId="0" applyFont="1" applyFill="1" applyAlignment="1" applyProtection="1"/>
    <xf numFmtId="0" fontId="22" fillId="0" borderId="0" xfId="0" applyFont="1" applyFill="1" applyProtection="1"/>
    <xf numFmtId="169" fontId="18" fillId="0" borderId="0" xfId="0" applyNumberFormat="1" applyFont="1" applyFill="1" applyProtection="1"/>
    <xf numFmtId="0" fontId="18" fillId="0" borderId="0" xfId="1" applyFont="1" applyFill="1" applyAlignment="1" applyProtection="1">
      <alignment horizontal="center" vertical="center"/>
    </xf>
    <xf numFmtId="0" fontId="18" fillId="0" borderId="0" xfId="1" applyFont="1" applyFill="1" applyAlignment="1" applyProtection="1">
      <alignment vertical="center"/>
    </xf>
    <xf numFmtId="169" fontId="18" fillId="0" borderId="0" xfId="1" applyNumberFormat="1" applyFont="1" applyFill="1" applyAlignment="1" applyProtection="1">
      <alignment vertical="center"/>
    </xf>
    <xf numFmtId="3" fontId="18" fillId="0" borderId="1" xfId="1" applyNumberFormat="1" applyFont="1" applyFill="1" applyBorder="1" applyAlignment="1" applyProtection="1">
      <alignment horizontal="center" vertical="center" wrapText="1"/>
    </xf>
    <xf numFmtId="3" fontId="18" fillId="0" borderId="1" xfId="1" applyNumberFormat="1" applyFont="1" applyFill="1" applyBorder="1" applyAlignment="1" applyProtection="1">
      <alignment vertical="center" wrapText="1"/>
    </xf>
    <xf numFmtId="169" fontId="22" fillId="0" borderId="1" xfId="1" applyNumberFormat="1" applyFont="1" applyFill="1" applyBorder="1" applyAlignment="1" applyProtection="1">
      <alignment horizontal="center" vertical="center" wrapText="1"/>
    </xf>
    <xf numFmtId="169" fontId="22" fillId="0" borderId="1" xfId="1" applyNumberFormat="1" applyFont="1" applyFill="1" applyBorder="1" applyAlignment="1" applyProtection="1">
      <alignment horizontal="center" vertical="center" wrapText="1"/>
      <protection locked="0"/>
    </xf>
    <xf numFmtId="3" fontId="22" fillId="0" borderId="1" xfId="1" applyNumberFormat="1" applyFont="1" applyFill="1" applyBorder="1" applyAlignment="1" applyProtection="1">
      <alignment horizontal="center" vertical="center" wrapText="1"/>
      <protection locked="0"/>
    </xf>
    <xf numFmtId="0" fontId="12" fillId="0" borderId="1" xfId="0" applyFont="1" applyFill="1" applyBorder="1" applyAlignment="1"/>
    <xf numFmtId="4" fontId="22" fillId="0" borderId="1" xfId="0" applyNumberFormat="1" applyFont="1" applyFill="1" applyBorder="1" applyProtection="1"/>
    <xf numFmtId="3" fontId="22" fillId="0" borderId="1" xfId="0" applyNumberFormat="1" applyFont="1" applyFill="1" applyBorder="1" applyProtection="1"/>
    <xf numFmtId="0" fontId="18" fillId="0" borderId="0" xfId="0" applyFont="1" applyFill="1" applyAlignment="1" applyProtection="1">
      <alignment horizontal="left"/>
      <protection locked="0"/>
    </xf>
    <xf numFmtId="0" fontId="18" fillId="0" borderId="0" xfId="0" applyFont="1" applyFill="1" applyAlignment="1" applyProtection="1">
      <protection locked="0"/>
    </xf>
    <xf numFmtId="0" fontId="22" fillId="0" borderId="0" xfId="0" applyFont="1" applyFill="1" applyAlignment="1" applyProtection="1">
      <alignment horizontal="left"/>
      <protection locked="0"/>
    </xf>
    <xf numFmtId="169" fontId="22" fillId="0" borderId="0" xfId="0" applyNumberFormat="1" applyFont="1" applyFill="1" applyAlignment="1" applyProtection="1">
      <alignment horizontal="left"/>
      <protection locked="0"/>
    </xf>
    <xf numFmtId="0" fontId="12" fillId="0" borderId="0" xfId="0" applyFont="1" applyFill="1" applyProtection="1">
      <protection locked="0"/>
    </xf>
    <xf numFmtId="0" fontId="12" fillId="0" borderId="0" xfId="0" applyFont="1" applyFill="1" applyAlignment="1" applyProtection="1">
      <protection locked="0"/>
    </xf>
    <xf numFmtId="169" fontId="12" fillId="0" borderId="0" xfId="0" applyNumberFormat="1" applyFont="1" applyFill="1" applyProtection="1">
      <protection locked="0"/>
    </xf>
    <xf numFmtId="169" fontId="18" fillId="0" borderId="0" xfId="0" applyNumberFormat="1" applyFont="1" applyFill="1" applyProtection="1">
      <protection locked="0"/>
    </xf>
    <xf numFmtId="0" fontId="18" fillId="0" borderId="3" xfId="0" applyFont="1" applyFill="1" applyBorder="1" applyProtection="1">
      <protection locked="0"/>
    </xf>
    <xf numFmtId="169" fontId="18" fillId="0" borderId="3" xfId="0" applyNumberFormat="1" applyFont="1" applyFill="1" applyBorder="1" applyProtection="1">
      <protection locked="0"/>
    </xf>
    <xf numFmtId="0" fontId="22" fillId="0" borderId="0" xfId="0" applyFont="1" applyFill="1" applyProtection="1">
      <protection locked="0"/>
    </xf>
    <xf numFmtId="169" fontId="22" fillId="0" borderId="0" xfId="0" applyNumberFormat="1" applyFont="1" applyFill="1" applyProtection="1">
      <protection locked="0"/>
    </xf>
    <xf numFmtId="0" fontId="12" fillId="0" borderId="0" xfId="0" applyFont="1" applyFill="1" applyAlignment="1"/>
    <xf numFmtId="0" fontId="17" fillId="0" borderId="0" xfId="0" applyFont="1" applyFill="1"/>
    <xf numFmtId="169" fontId="17" fillId="0" borderId="0" xfId="0" applyNumberFormat="1" applyFont="1" applyFill="1"/>
    <xf numFmtId="169" fontId="12" fillId="0" borderId="0" xfId="0" applyNumberFormat="1" applyFont="1" applyFill="1"/>
    <xf numFmtId="0" fontId="19" fillId="0" borderId="1" xfId="17" applyFont="1" applyFill="1" applyBorder="1" applyAlignment="1" applyProtection="1">
      <alignment vertical="center" wrapText="1"/>
      <protection locked="0"/>
    </xf>
    <xf numFmtId="0" fontId="40" fillId="0" borderId="16" xfId="9" applyFont="1" applyBorder="1" applyAlignment="1" applyProtection="1">
      <alignment horizontal="center" vertical="center"/>
      <protection locked="0"/>
    </xf>
    <xf numFmtId="14" fontId="40" fillId="0" borderId="2" xfId="9" applyNumberFormat="1" applyFont="1" applyBorder="1" applyAlignment="1" applyProtection="1">
      <alignment vertical="center" wrapText="1"/>
      <protection locked="0"/>
    </xf>
    <xf numFmtId="0" fontId="40" fillId="0" borderId="2" xfId="9" applyFont="1" applyBorder="1" applyAlignment="1" applyProtection="1">
      <alignment vertical="center" wrapText="1"/>
      <protection locked="0"/>
    </xf>
    <xf numFmtId="0" fontId="37" fillId="0" borderId="1" xfId="0" applyFont="1" applyBorder="1" applyAlignment="1">
      <alignment horizontal="left"/>
    </xf>
    <xf numFmtId="0" fontId="40" fillId="0" borderId="17" xfId="9" applyFont="1" applyBorder="1" applyAlignment="1" applyProtection="1">
      <alignment horizontal="center" vertical="center"/>
      <protection locked="0"/>
    </xf>
    <xf numFmtId="0" fontId="18" fillId="0" borderId="1" xfId="3" applyFont="1" applyBorder="1" applyProtection="1">
      <protection locked="0"/>
    </xf>
    <xf numFmtId="3" fontId="22" fillId="6" borderId="1" xfId="1" applyNumberFormat="1" applyFont="1" applyFill="1" applyBorder="1" applyAlignment="1" applyProtection="1">
      <alignment horizontal="center" vertical="center"/>
      <protection locked="0"/>
    </xf>
    <xf numFmtId="4" fontId="18" fillId="6" borderId="1" xfId="2" applyNumberFormat="1" applyFont="1" applyFill="1" applyBorder="1" applyAlignment="1" applyProtection="1">
      <alignment horizontal="right" vertical="center"/>
      <protection locked="0"/>
    </xf>
    <xf numFmtId="164" fontId="18" fillId="6" borderId="1" xfId="2" applyNumberFormat="1" applyFont="1" applyFill="1" applyBorder="1" applyAlignment="1" applyProtection="1">
      <alignment horizontal="right" vertical="center"/>
      <protection locked="0"/>
    </xf>
    <xf numFmtId="0" fontId="17" fillId="0" borderId="1" xfId="0" applyFont="1" applyBorder="1" applyAlignment="1">
      <alignment horizontal="center"/>
    </xf>
    <xf numFmtId="0" fontId="17" fillId="0" borderId="1" xfId="0" applyFont="1" applyFill="1" applyBorder="1" applyAlignment="1">
      <alignment horizontal="center"/>
    </xf>
    <xf numFmtId="4" fontId="41" fillId="0" borderId="1" xfId="0" applyNumberFormat="1" applyFont="1" applyBorder="1" applyAlignment="1">
      <alignment horizontal="center"/>
    </xf>
    <xf numFmtId="0" fontId="42" fillId="0" borderId="0" xfId="0" applyFont="1"/>
    <xf numFmtId="49" fontId="18" fillId="0" borderId="1" xfId="1" applyNumberFormat="1" applyFont="1" applyFill="1" applyBorder="1" applyAlignment="1" applyProtection="1">
      <alignment horizontal="left" vertical="center" wrapText="1" indent="1"/>
    </xf>
    <xf numFmtId="0" fontId="18" fillId="0" borderId="26" xfId="1" applyFont="1" applyFill="1" applyBorder="1" applyAlignment="1" applyProtection="1">
      <alignment horizontal="left" vertical="center" wrapText="1" indent="1"/>
    </xf>
    <xf numFmtId="0" fontId="43" fillId="0" borderId="1" xfId="0" applyFont="1" applyBorder="1" applyAlignment="1">
      <alignment wrapText="1"/>
    </xf>
    <xf numFmtId="0" fontId="37" fillId="0" borderId="0" xfId="0" applyFont="1" applyFill="1" applyAlignment="1">
      <alignment horizontal="left"/>
    </xf>
    <xf numFmtId="4" fontId="37" fillId="0" borderId="1" xfId="0" applyNumberFormat="1" applyFont="1" applyFill="1" applyBorder="1" applyAlignment="1">
      <alignment horizontal="right"/>
    </xf>
    <xf numFmtId="0" fontId="27" fillId="0" borderId="1" xfId="0" applyFont="1" applyFill="1" applyBorder="1" applyAlignment="1">
      <alignment horizontal="left"/>
    </xf>
    <xf numFmtId="0" fontId="37" fillId="0" borderId="1" xfId="0" applyFont="1" applyFill="1" applyBorder="1" applyAlignment="1">
      <alignment horizontal="left"/>
    </xf>
    <xf numFmtId="0" fontId="18" fillId="0" borderId="0" xfId="9" applyFont="1" applyFill="1" applyBorder="1" applyAlignment="1" applyProtection="1">
      <alignment vertical="center"/>
    </xf>
    <xf numFmtId="167" fontId="18" fillId="0" borderId="0" xfId="9" applyNumberFormat="1" applyFont="1" applyFill="1" applyBorder="1" applyAlignment="1" applyProtection="1">
      <alignment vertical="center"/>
    </xf>
    <xf numFmtId="0" fontId="32" fillId="0" borderId="0" xfId="9" applyFont="1" applyFill="1" applyBorder="1" applyAlignment="1" applyProtection="1">
      <alignment vertical="center"/>
    </xf>
    <xf numFmtId="0" fontId="31" fillId="0" borderId="14" xfId="9" applyFont="1" applyFill="1" applyBorder="1" applyAlignment="1" applyProtection="1">
      <alignment horizontal="center" vertical="center" wrapText="1"/>
    </xf>
    <xf numFmtId="0" fontId="31" fillId="0" borderId="13" xfId="9" applyFont="1" applyFill="1" applyBorder="1" applyAlignment="1" applyProtection="1">
      <alignment horizontal="center" vertical="center"/>
    </xf>
    <xf numFmtId="4" fontId="37" fillId="0" borderId="5" xfId="0" applyNumberFormat="1" applyFont="1" applyFill="1" applyBorder="1" applyAlignment="1">
      <alignment horizontal="right"/>
    </xf>
    <xf numFmtId="0" fontId="27" fillId="0" borderId="32" xfId="9" applyFont="1" applyFill="1" applyBorder="1" applyAlignment="1" applyProtection="1">
      <alignment vertical="center"/>
      <protection locked="0"/>
    </xf>
    <xf numFmtId="0" fontId="18" fillId="0" borderId="0" xfId="9" applyFont="1" applyFill="1" applyBorder="1" applyAlignment="1" applyProtection="1">
      <alignment vertical="center"/>
      <protection locked="0"/>
    </xf>
    <xf numFmtId="0" fontId="18" fillId="0" borderId="3" xfId="9" applyFont="1" applyFill="1" applyBorder="1" applyAlignment="1" applyProtection="1">
      <alignment vertical="center"/>
      <protection locked="0"/>
    </xf>
    <xf numFmtId="0" fontId="32" fillId="0" borderId="0" xfId="9" applyFont="1" applyFill="1" applyAlignment="1" applyProtection="1">
      <alignment vertical="center"/>
      <protection locked="0"/>
    </xf>
    <xf numFmtId="0" fontId="40" fillId="0" borderId="1" xfId="9" applyFont="1" applyBorder="1" applyAlignment="1" applyProtection="1">
      <alignment vertical="center" wrapText="1"/>
      <protection locked="0"/>
    </xf>
    <xf numFmtId="0" fontId="27" fillId="0" borderId="1" xfId="9" applyFont="1" applyBorder="1" applyAlignment="1" applyProtection="1">
      <alignment vertical="center" wrapText="1"/>
      <protection locked="0"/>
    </xf>
    <xf numFmtId="0" fontId="27" fillId="0" borderId="1" xfId="9" applyFont="1" applyFill="1" applyBorder="1" applyAlignment="1" applyProtection="1">
      <alignment vertical="center"/>
      <protection locked="0"/>
    </xf>
    <xf numFmtId="0" fontId="18" fillId="0" borderId="28" xfId="9" applyFont="1" applyFill="1" applyBorder="1" applyAlignment="1" applyProtection="1">
      <alignment horizontal="right" vertical="center"/>
    </xf>
    <xf numFmtId="14" fontId="19" fillId="0" borderId="28" xfId="9" applyNumberFormat="1" applyFont="1" applyFill="1" applyBorder="1" applyAlignment="1" applyProtection="1">
      <alignment vertical="center"/>
      <protection locked="0"/>
    </xf>
    <xf numFmtId="0" fontId="18" fillId="0" borderId="0" xfId="0" applyFont="1" applyFill="1" applyBorder="1" applyAlignment="1">
      <alignment vertical="center"/>
    </xf>
    <xf numFmtId="0" fontId="18" fillId="0" borderId="28" xfId="9" applyFont="1" applyFill="1" applyBorder="1" applyAlignment="1" applyProtection="1">
      <alignment vertical="center"/>
      <protection locked="0"/>
    </xf>
    <xf numFmtId="14" fontId="22" fillId="0" borderId="0" xfId="9" applyNumberFormat="1" applyFont="1" applyFill="1" applyBorder="1" applyAlignment="1" applyProtection="1">
      <alignment vertical="center"/>
    </xf>
    <xf numFmtId="0" fontId="32" fillId="0" borderId="28" xfId="9" applyFont="1" applyFill="1" applyBorder="1" applyAlignment="1" applyProtection="1">
      <alignment vertical="center"/>
    </xf>
    <xf numFmtId="0" fontId="31" fillId="0" borderId="12" xfId="9" applyFont="1" applyFill="1" applyBorder="1" applyAlignment="1" applyProtection="1">
      <alignment horizontal="center" vertical="center" wrapText="1"/>
    </xf>
    <xf numFmtId="0" fontId="31" fillId="0" borderId="13" xfId="9" applyFont="1" applyFill="1" applyBorder="1" applyAlignment="1" applyProtection="1">
      <alignment horizontal="center" vertical="center" wrapText="1"/>
    </xf>
    <xf numFmtId="0" fontId="31" fillId="0" borderId="14" xfId="15" applyFont="1" applyFill="1" applyBorder="1" applyAlignment="1" applyProtection="1">
      <alignment horizontal="center" vertical="center" wrapText="1"/>
    </xf>
    <xf numFmtId="0" fontId="31" fillId="0" borderId="15" xfId="9" applyFont="1" applyFill="1" applyBorder="1" applyAlignment="1" applyProtection="1">
      <alignment horizontal="center" vertical="center" wrapText="1"/>
    </xf>
    <xf numFmtId="0" fontId="31" fillId="0" borderId="10" xfId="9" applyFont="1" applyFill="1" applyBorder="1" applyAlignment="1" applyProtection="1">
      <alignment horizontal="center" vertical="center" wrapText="1"/>
    </xf>
    <xf numFmtId="2" fontId="44" fillId="0" borderId="0" xfId="0" applyNumberFormat="1" applyFont="1" applyFill="1" applyBorder="1"/>
    <xf numFmtId="0" fontId="44" fillId="0" borderId="0" xfId="0" applyNumberFormat="1" applyFont="1" applyFill="1" applyBorder="1"/>
    <xf numFmtId="0" fontId="27" fillId="0" borderId="1" xfId="9" applyFont="1" applyFill="1" applyBorder="1" applyAlignment="1" applyProtection="1">
      <alignment vertical="center" wrapText="1"/>
      <protection locked="0"/>
    </xf>
    <xf numFmtId="0" fontId="27" fillId="0" borderId="30" xfId="9" applyFont="1" applyFill="1" applyBorder="1" applyAlignment="1" applyProtection="1">
      <alignment vertical="center" wrapText="1"/>
      <protection locked="0"/>
    </xf>
    <xf numFmtId="0" fontId="27" fillId="0" borderId="26" xfId="9" applyFont="1" applyFill="1" applyBorder="1" applyAlignment="1" applyProtection="1">
      <alignment vertical="center" wrapText="1"/>
      <protection locked="0"/>
    </xf>
    <xf numFmtId="0" fontId="27" fillId="0" borderId="32" xfId="15" applyFont="1" applyFill="1" applyBorder="1" applyAlignment="1" applyProtection="1">
      <alignment vertical="center" wrapText="1"/>
      <protection locked="0"/>
    </xf>
    <xf numFmtId="0" fontId="27" fillId="0" borderId="31" xfId="9" applyFont="1" applyFill="1" applyBorder="1" applyAlignment="1" applyProtection="1">
      <alignment vertical="center"/>
      <protection locked="0"/>
    </xf>
    <xf numFmtId="0" fontId="27" fillId="0" borderId="33" xfId="9" applyFont="1" applyFill="1" applyBorder="1" applyAlignment="1" applyProtection="1">
      <alignment vertical="center" wrapText="1"/>
      <protection locked="0"/>
    </xf>
    <xf numFmtId="14" fontId="18" fillId="0" borderId="0" xfId="9" applyNumberFormat="1" applyFont="1" applyFill="1" applyBorder="1" applyAlignment="1" applyProtection="1">
      <alignment vertical="center"/>
    </xf>
    <xf numFmtId="14" fontId="22" fillId="0" borderId="0" xfId="9" applyNumberFormat="1" applyFont="1" applyFill="1" applyBorder="1" applyAlignment="1" applyProtection="1">
      <alignment vertical="center" wrapText="1"/>
    </xf>
    <xf numFmtId="0" fontId="37" fillId="0" borderId="5" xfId="0" applyFont="1" applyBorder="1" applyAlignment="1">
      <alignment horizontal="left"/>
    </xf>
    <xf numFmtId="0" fontId="37" fillId="0" borderId="5" xfId="0" applyFont="1" applyFill="1" applyBorder="1" applyAlignment="1">
      <alignment horizontal="left"/>
    </xf>
    <xf numFmtId="49" fontId="27" fillId="0" borderId="5" xfId="9" applyNumberFormat="1" applyFont="1" applyBorder="1" applyAlignment="1" applyProtection="1">
      <alignment vertical="center"/>
      <protection locked="0"/>
    </xf>
    <xf numFmtId="0" fontId="31" fillId="0" borderId="34" xfId="9" applyFont="1" applyFill="1" applyBorder="1" applyAlignment="1" applyProtection="1">
      <alignment horizontal="center" vertical="center"/>
    </xf>
    <xf numFmtId="0" fontId="31" fillId="0" borderId="35" xfId="9" applyFont="1" applyFill="1" applyBorder="1" applyAlignment="1" applyProtection="1">
      <alignment horizontal="center" vertical="center"/>
    </xf>
    <xf numFmtId="0" fontId="31" fillId="0" borderId="36" xfId="9" applyFont="1" applyFill="1" applyBorder="1" applyAlignment="1" applyProtection="1">
      <alignment horizontal="center" vertical="center"/>
    </xf>
    <xf numFmtId="0" fontId="31" fillId="0" borderId="37" xfId="9" applyFont="1" applyFill="1" applyBorder="1" applyAlignment="1" applyProtection="1">
      <alignment horizontal="center" vertical="center" wrapText="1"/>
    </xf>
    <xf numFmtId="2" fontId="44" fillId="0" borderId="1" xfId="0" applyNumberFormat="1" applyFont="1" applyFill="1" applyBorder="1"/>
    <xf numFmtId="170" fontId="44" fillId="0" borderId="1" xfId="0" applyNumberFormat="1" applyFont="1" applyFill="1" applyBorder="1"/>
    <xf numFmtId="0" fontId="44" fillId="0" borderId="1" xfId="0" applyNumberFormat="1" applyFont="1" applyFill="1" applyBorder="1"/>
    <xf numFmtId="0" fontId="27" fillId="0" borderId="1" xfId="15" applyFont="1" applyFill="1" applyBorder="1" applyAlignment="1" applyProtection="1">
      <alignment vertical="center" wrapText="1"/>
      <protection locked="0"/>
    </xf>
    <xf numFmtId="0" fontId="27" fillId="0" borderId="26" xfId="0" applyFont="1" applyBorder="1" applyAlignment="1">
      <alignment horizontal="left"/>
    </xf>
    <xf numFmtId="0" fontId="27" fillId="0" borderId="1" xfId="9" applyFont="1" applyFill="1" applyBorder="1" applyAlignment="1" applyProtection="1">
      <protection locked="0"/>
    </xf>
    <xf numFmtId="0" fontId="27" fillId="0" borderId="1" xfId="9" applyFont="1" applyFill="1" applyBorder="1" applyAlignment="1" applyProtection="1">
      <alignment horizontal="left"/>
      <protection locked="0"/>
    </xf>
    <xf numFmtId="0" fontId="44" fillId="0" borderId="1" xfId="0" applyNumberFormat="1" applyFont="1" applyFill="1" applyBorder="1" applyAlignment="1">
      <alignment wrapText="1"/>
    </xf>
    <xf numFmtId="4" fontId="18" fillId="0" borderId="1" xfId="0" applyNumberFormat="1" applyFont="1" applyFill="1" applyBorder="1" applyProtection="1">
      <protection locked="0"/>
    </xf>
    <xf numFmtId="0" fontId="12" fillId="0" borderId="1" xfId="0" applyFont="1" applyBorder="1" applyAlignment="1">
      <alignment horizontal="center" vertical="center"/>
    </xf>
    <xf numFmtId="0" fontId="43" fillId="0" borderId="0" xfId="0" applyFont="1"/>
    <xf numFmtId="3" fontId="18" fillId="2" borderId="1" xfId="1" applyNumberFormat="1" applyFont="1" applyFill="1" applyBorder="1" applyAlignment="1" applyProtection="1">
      <alignment horizontal="center" vertical="center" wrapText="1"/>
      <protection locked="0"/>
    </xf>
    <xf numFmtId="0" fontId="17" fillId="4" borderId="1" xfId="0" applyFont="1" applyFill="1" applyBorder="1" applyAlignment="1">
      <alignment horizontal="center" vertical="center"/>
    </xf>
    <xf numFmtId="2" fontId="44" fillId="0" borderId="1" xfId="0" applyNumberFormat="1" applyFont="1" applyFill="1" applyBorder="1" applyAlignment="1">
      <alignment vertical="center"/>
    </xf>
    <xf numFmtId="0" fontId="22" fillId="2" borderId="0" xfId="0" applyFont="1" applyFill="1" applyBorder="1" applyAlignment="1">
      <alignment horizontal="left" vertical="center"/>
    </xf>
    <xf numFmtId="14" fontId="22" fillId="2" borderId="0" xfId="9" applyNumberFormat="1" applyFont="1" applyFill="1" applyBorder="1" applyAlignment="1" applyProtection="1">
      <alignment horizontal="center" vertical="center"/>
    </xf>
    <xf numFmtId="0" fontId="31" fillId="3" borderId="5" xfId="9" applyFont="1" applyFill="1" applyBorder="1" applyAlignment="1" applyProtection="1">
      <alignment horizontal="center" vertical="center"/>
    </xf>
    <xf numFmtId="0" fontId="31" fillId="3" borderId="21" xfId="9" applyFont="1" applyFill="1" applyBorder="1" applyAlignment="1" applyProtection="1">
      <alignment horizontal="center" vertical="center"/>
    </xf>
    <xf numFmtId="0" fontId="31" fillId="3" borderId="4" xfId="9" applyFont="1" applyFill="1" applyBorder="1" applyAlignment="1" applyProtection="1">
      <alignment horizontal="center" vertical="center"/>
    </xf>
    <xf numFmtId="0" fontId="31" fillId="0" borderId="11" xfId="9" applyFont="1" applyFill="1" applyBorder="1" applyAlignment="1" applyProtection="1">
      <alignment horizontal="center" vertical="center"/>
    </xf>
    <xf numFmtId="0" fontId="31" fillId="0" borderId="10" xfId="9" applyFont="1" applyFill="1" applyBorder="1" applyAlignment="1" applyProtection="1">
      <alignment horizontal="center" vertical="center"/>
    </xf>
    <xf numFmtId="14" fontId="22" fillId="2" borderId="0" xfId="9" applyNumberFormat="1" applyFont="1" applyFill="1" applyBorder="1" applyAlignment="1" applyProtection="1">
      <alignment horizontal="left" vertical="center" wrapText="1"/>
    </xf>
    <xf numFmtId="14" fontId="22" fillId="2" borderId="27"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center" vertical="center" wrapText="1"/>
    </xf>
    <xf numFmtId="0" fontId="27" fillId="0" borderId="0" xfId="9" applyFont="1" applyBorder="1" applyAlignment="1" applyProtection="1">
      <alignment horizontal="left" vertical="center" wrapText="1"/>
      <protection locked="0"/>
    </xf>
    <xf numFmtId="0" fontId="27" fillId="0" borderId="0" xfId="9" applyFont="1" applyBorder="1" applyAlignment="1" applyProtection="1">
      <alignment horizontal="left" vertical="center"/>
      <protection locked="0"/>
    </xf>
    <xf numFmtId="0" fontId="27" fillId="0" borderId="0" xfId="9" applyFont="1" applyFill="1" applyBorder="1" applyAlignment="1" applyProtection="1">
      <alignment horizontal="left" vertical="center" wrapText="1"/>
      <protection locked="0"/>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4"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center" vertical="center" wrapText="1"/>
    </xf>
    <xf numFmtId="0" fontId="22" fillId="4" borderId="0" xfId="0" applyFont="1" applyFill="1" applyBorder="1" applyAlignment="1" applyProtection="1">
      <alignment horizontal="left" vertical="center"/>
    </xf>
    <xf numFmtId="0" fontId="22" fillId="4" borderId="0" xfId="0" applyFont="1" applyFill="1" applyBorder="1" applyAlignment="1" applyProtection="1">
      <alignment horizontal="center" vertical="center"/>
    </xf>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pplyProtection="1">
      <alignment horizontal="left" vertical="center" wrapText="1"/>
    </xf>
    <xf numFmtId="0" fontId="22" fillId="4" borderId="5" xfId="1" applyFont="1" applyFill="1" applyBorder="1" applyAlignment="1" applyProtection="1">
      <alignment horizontal="center" vertical="center"/>
    </xf>
    <xf numFmtId="0" fontId="22" fillId="4" borderId="21" xfId="1" applyFont="1" applyFill="1" applyBorder="1" applyAlignment="1" applyProtection="1">
      <alignment horizontal="center" vertical="center"/>
    </xf>
    <xf numFmtId="0" fontId="22" fillId="4" borderId="4" xfId="1" applyFont="1" applyFill="1" applyBorder="1" applyAlignment="1" applyProtection="1">
      <alignment horizontal="center" vertical="center"/>
    </xf>
    <xf numFmtId="0" fontId="17" fillId="4" borderId="26"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6" xfId="1" applyNumberFormat="1" applyFont="1" applyFill="1" applyBorder="1" applyAlignment="1" applyProtection="1">
      <alignment horizontal="center" vertical="center" wrapText="1"/>
    </xf>
    <xf numFmtId="3" fontId="22" fillId="4" borderId="2" xfId="1" applyNumberFormat="1" applyFont="1" applyFill="1" applyBorder="1" applyAlignment="1" applyProtection="1">
      <alignment horizontal="center" vertical="center" wrapText="1"/>
    </xf>
    <xf numFmtId="3" fontId="22" fillId="5" borderId="26" xfId="1" applyNumberFormat="1" applyFont="1" applyFill="1" applyBorder="1" applyAlignment="1" applyProtection="1">
      <alignment horizontal="center" vertical="center" wrapText="1"/>
    </xf>
    <xf numFmtId="3" fontId="22" fillId="5" borderId="2" xfId="1" applyNumberFormat="1" applyFont="1" applyFill="1" applyBorder="1" applyAlignment="1" applyProtection="1">
      <alignment horizontal="center" vertical="center" wrapText="1"/>
    </xf>
    <xf numFmtId="0" fontId="18" fillId="2" borderId="0" xfId="0" applyFont="1" applyFill="1" applyBorder="1" applyAlignment="1" applyProtection="1">
      <alignment horizontal="left" vertical="center"/>
      <protection locked="0"/>
    </xf>
    <xf numFmtId="0" fontId="22" fillId="0" borderId="0" xfId="0" applyFont="1" applyBorder="1" applyAlignment="1" applyProtection="1">
      <alignment horizontal="left" vertical="center" wrapText="1"/>
      <protection locked="0"/>
    </xf>
    <xf numFmtId="14" fontId="22" fillId="2" borderId="0" xfId="10" applyNumberFormat="1" applyFont="1" applyFill="1" applyBorder="1" applyAlignment="1" applyProtection="1">
      <alignment horizontal="center" vertical="center"/>
    </xf>
    <xf numFmtId="0" fontId="22" fillId="4"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27" xfId="10" applyNumberFormat="1" applyFont="1" applyFill="1" applyBorder="1" applyAlignment="1" applyProtection="1">
      <alignment horizontal="center" vertical="center"/>
    </xf>
    <xf numFmtId="14" fontId="22" fillId="2" borderId="27"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2" borderId="0" xfId="0" applyFont="1" applyFill="1" applyBorder="1" applyAlignment="1" applyProtection="1">
      <alignment horizontal="left" vertical="center" wrapText="1"/>
      <protection locked="0"/>
    </xf>
    <xf numFmtId="0" fontId="22" fillId="4" borderId="0" xfId="0" applyFont="1" applyFill="1" applyAlignment="1" applyProtection="1">
      <alignment horizontal="left"/>
    </xf>
    <xf numFmtId="0" fontId="18" fillId="2" borderId="0" xfId="0" applyFont="1" applyFill="1" applyAlignment="1" applyProtection="1">
      <alignment horizontal="left"/>
      <protection locked="0"/>
    </xf>
    <xf numFmtId="0" fontId="18" fillId="2" borderId="0" xfId="1" applyFont="1" applyFill="1" applyBorder="1" applyAlignment="1" applyProtection="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pplyProtection="1">
      <alignment horizontal="left" wrapText="1"/>
    </xf>
    <xf numFmtId="0" fontId="18" fillId="0" borderId="0" xfId="0" applyFont="1" applyAlignment="1" applyProtection="1">
      <alignment horizontal="left"/>
      <protection locked="0"/>
    </xf>
    <xf numFmtId="0" fontId="21" fillId="4" borderId="5" xfId="1" applyFont="1" applyFill="1" applyBorder="1" applyAlignment="1" applyProtection="1">
      <alignment horizontal="center" vertical="center"/>
    </xf>
    <xf numFmtId="0" fontId="21" fillId="4" borderId="21"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0" xfId="0" applyFont="1" applyFill="1" applyAlignment="1" applyProtection="1">
      <alignment horizontal="left"/>
    </xf>
    <xf numFmtId="0" fontId="22" fillId="0" borderId="0" xfId="0" applyFont="1" applyBorder="1" applyAlignment="1" applyProtection="1">
      <alignment horizontal="center" vertical="center" wrapText="1"/>
      <protection locked="0"/>
    </xf>
    <xf numFmtId="0" fontId="18" fillId="4" borderId="0" xfId="1" applyFont="1" applyFill="1" applyAlignment="1" applyProtection="1">
      <alignment horizontal="right" vertical="center"/>
    </xf>
    <xf numFmtId="0" fontId="18" fillId="4" borderId="1" xfId="4"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xf>
    <xf numFmtId="0" fontId="17" fillId="4" borderId="0" xfId="0" applyFont="1" applyFill="1" applyAlignment="1" applyProtection="1">
      <alignment horizontal="left"/>
    </xf>
    <xf numFmtId="0" fontId="17" fillId="4" borderId="0" xfId="3" applyFont="1" applyFill="1" applyAlignment="1" applyProtection="1">
      <alignment horizontal="left"/>
    </xf>
    <xf numFmtId="0" fontId="17" fillId="0" borderId="0" xfId="3" applyFont="1" applyAlignment="1" applyProtection="1">
      <alignment horizontal="left" vertical="center" wrapText="1"/>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horizontal="left" vertical="center"/>
      <protection locked="0"/>
    </xf>
    <xf numFmtId="0" fontId="30" fillId="4" borderId="0" xfId="3" applyFont="1" applyFill="1" applyBorder="1" applyAlignment="1">
      <alignment horizontal="left" vertical="center" wrapText="1"/>
    </xf>
    <xf numFmtId="0" fontId="18" fillId="4" borderId="0" xfId="3" applyFont="1" applyFill="1" applyBorder="1" applyAlignment="1" applyProtection="1">
      <alignment horizontal="left" vertical="center"/>
    </xf>
    <xf numFmtId="0" fontId="19" fillId="0" borderId="21" xfId="3" applyFont="1" applyBorder="1" applyAlignment="1">
      <alignment horizontal="center" vertical="center"/>
    </xf>
  </cellXfs>
  <cellStyles count="30">
    <cellStyle name="Normal" xfId="0" builtinId="0"/>
    <cellStyle name="Normal 2" xfId="2"/>
    <cellStyle name="Normal 3" xfId="3"/>
    <cellStyle name="Normal 4" xfId="4"/>
    <cellStyle name="Normal 4 2" xfId="17"/>
    <cellStyle name="Normal 4 2 2" xfId="29"/>
    <cellStyle name="Normal 4 3" xfId="18"/>
    <cellStyle name="Normal 5" xfId="5"/>
    <cellStyle name="Normal 5 2" xfId="6"/>
    <cellStyle name="Normal 5 2 2" xfId="7"/>
    <cellStyle name="Normal 5 2 2 2" xfId="14"/>
    <cellStyle name="Normal 5 2 2 2 2" xfId="16"/>
    <cellStyle name="Normal 5 2 2 2 3" xfId="28"/>
    <cellStyle name="Normal 5 2 2 3" xfId="21"/>
    <cellStyle name="Normal 5 2 3" xfId="8"/>
    <cellStyle name="Normal 5 2 3 2" xfId="11"/>
    <cellStyle name="Normal 5 2 3 2 2" xfId="25"/>
    <cellStyle name="Normal 5 2 3 3" xfId="22"/>
    <cellStyle name="Normal 5 2 4" xfId="20"/>
    <cellStyle name="Normal 5 3" xfId="9"/>
    <cellStyle name="Normal 5 3 2" xfId="10"/>
    <cellStyle name="Normal 5 3 2 2" xfId="24"/>
    <cellStyle name="Normal 5 3 3" xfId="15"/>
    <cellStyle name="Normal 5 3 4" xfId="23"/>
    <cellStyle name="Normal 5 4" xfId="19"/>
    <cellStyle name="Normal 6" xfId="12"/>
    <cellStyle name="Normal 6 2" xfId="26"/>
    <cellStyle name="Normal 7" xfId="13"/>
    <cellStyle name="Normal 7 2" xfId="27"/>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35</xdr:row>
      <xdr:rowOff>171450</xdr:rowOff>
    </xdr:from>
    <xdr:to>
      <xdr:col>2</xdr:col>
      <xdr:colOff>1495425</xdr:colOff>
      <xdr:row>35</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view="pageBreakPreview" topLeftCell="B1" zoomScaleNormal="100" zoomScaleSheetLayoutView="100" workbookViewId="0">
      <selection activeCell="D4" sqref="D4"/>
    </sheetView>
  </sheetViews>
  <sheetFormatPr defaultColWidth="9.1796875" defaultRowHeight="14.5"/>
  <cols>
    <col min="1" max="1" width="6.26953125" style="377" bestFit="1" customWidth="1"/>
    <col min="2" max="2" width="13.1796875" style="377" customWidth="1"/>
    <col min="3" max="3" width="13.7265625" style="377" customWidth="1"/>
    <col min="4" max="4" width="12" style="498" customWidth="1"/>
    <col min="5" max="5" width="13.7265625" style="377" customWidth="1"/>
    <col min="6" max="6" width="13" style="401" customWidth="1"/>
    <col min="7" max="7" width="25.81640625" style="401" customWidth="1"/>
    <col min="8" max="8" width="17.26953125" style="401" customWidth="1"/>
    <col min="9" max="9" width="11.81640625" style="498" customWidth="1"/>
    <col min="10" max="10" width="14.1796875" style="498" customWidth="1"/>
    <col min="11" max="11" width="17.7265625" style="397" customWidth="1"/>
    <col min="12" max="12" width="13.1796875" style="498" customWidth="1"/>
    <col min="13" max="13" width="20.26953125" style="498" customWidth="1"/>
    <col min="14" max="16384" width="9.1796875" style="377"/>
  </cols>
  <sheetData>
    <row r="1" spans="1:13" s="361" customFormat="1" ht="13.5">
      <c r="A1" s="211" t="s">
        <v>508</v>
      </c>
      <c r="C1" s="362"/>
      <c r="D1" s="489"/>
      <c r="E1" s="363"/>
      <c r="F1" s="207"/>
      <c r="G1" s="363"/>
      <c r="H1" s="210"/>
      <c r="I1" s="489"/>
      <c r="J1" s="496"/>
      <c r="K1" s="496"/>
      <c r="L1" s="496"/>
      <c r="M1" s="502" t="s">
        <v>94</v>
      </c>
    </row>
    <row r="2" spans="1:13" s="361" customFormat="1" ht="13.5">
      <c r="A2" s="209" t="s">
        <v>124</v>
      </c>
      <c r="B2" s="362"/>
      <c r="C2" s="362"/>
      <c r="D2" s="489"/>
      <c r="E2" s="363"/>
      <c r="F2" s="207"/>
      <c r="G2" s="363"/>
      <c r="H2" s="208"/>
      <c r="I2" s="489"/>
      <c r="J2" s="496"/>
      <c r="K2" s="496"/>
      <c r="L2" s="496"/>
      <c r="M2" s="503" t="s">
        <v>546</v>
      </c>
    </row>
    <row r="3" spans="1:13" s="361" customFormat="1" ht="13.5">
      <c r="A3" s="365"/>
      <c r="B3" s="362"/>
      <c r="C3" s="366"/>
      <c r="D3" s="490"/>
      <c r="E3" s="363"/>
      <c r="F3" s="367"/>
      <c r="G3" s="363"/>
      <c r="H3" s="363"/>
      <c r="I3" s="504"/>
      <c r="J3" s="489"/>
      <c r="K3" s="496"/>
      <c r="L3" s="489"/>
      <c r="M3" s="505"/>
    </row>
    <row r="4" spans="1:13" s="361" customFormat="1" ht="13.5">
      <c r="A4" s="217" t="s">
        <v>254</v>
      </c>
      <c r="B4" s="207"/>
      <c r="C4" s="207"/>
      <c r="D4" s="485" t="s">
        <v>538</v>
      </c>
      <c r="E4" s="369"/>
      <c r="F4" s="370"/>
      <c r="G4" s="371"/>
      <c r="H4" s="372"/>
      <c r="I4" s="506"/>
      <c r="J4" s="489"/>
      <c r="K4" s="368"/>
      <c r="L4" s="496"/>
      <c r="M4" s="505"/>
    </row>
    <row r="5" spans="1:13" s="361" customFormat="1" ht="14" thickBot="1">
      <c r="A5" s="544"/>
      <c r="B5" s="544"/>
      <c r="C5" s="544"/>
      <c r="D5" s="544"/>
      <c r="E5" s="544"/>
      <c r="F5" s="544"/>
      <c r="G5" s="373"/>
      <c r="H5" s="373"/>
      <c r="I5" s="496"/>
      <c r="J5" s="489"/>
      <c r="K5" s="368"/>
      <c r="L5" s="489"/>
      <c r="M5" s="505"/>
    </row>
    <row r="6" spans="1:13" ht="33" customHeight="1" thickBot="1">
      <c r="A6" s="374"/>
      <c r="B6" s="375"/>
      <c r="C6" s="376"/>
      <c r="D6" s="491"/>
      <c r="E6" s="546" t="s">
        <v>476</v>
      </c>
      <c r="F6" s="547"/>
      <c r="G6" s="547"/>
      <c r="H6" s="548"/>
      <c r="I6" s="549" t="s">
        <v>489</v>
      </c>
      <c r="J6" s="549"/>
      <c r="K6" s="549"/>
      <c r="L6" s="550"/>
      <c r="M6" s="507"/>
    </row>
    <row r="7" spans="1:13" s="381" customFormat="1" ht="90" customHeight="1" thickBot="1">
      <c r="A7" s="378" t="s">
        <v>64</v>
      </c>
      <c r="B7" s="379" t="s">
        <v>125</v>
      </c>
      <c r="C7" s="379" t="s">
        <v>507</v>
      </c>
      <c r="D7" s="492" t="s">
        <v>260</v>
      </c>
      <c r="E7" s="380" t="s">
        <v>509</v>
      </c>
      <c r="F7" s="380" t="s">
        <v>448</v>
      </c>
      <c r="G7" s="380" t="s">
        <v>436</v>
      </c>
      <c r="H7" s="380" t="s">
        <v>435</v>
      </c>
      <c r="I7" s="508" t="s">
        <v>387</v>
      </c>
      <c r="J7" s="509" t="s">
        <v>257</v>
      </c>
      <c r="K7" s="510" t="s">
        <v>506</v>
      </c>
      <c r="L7" s="511" t="s">
        <v>210</v>
      </c>
      <c r="M7" s="512" t="s">
        <v>211</v>
      </c>
    </row>
    <row r="8" spans="1:13" s="385" customFormat="1" ht="15" thickBot="1">
      <c r="A8" s="382">
        <v>1</v>
      </c>
      <c r="B8" s="383">
        <v>2</v>
      </c>
      <c r="C8" s="384">
        <v>3</v>
      </c>
      <c r="D8" s="493">
        <v>4</v>
      </c>
      <c r="E8" s="382">
        <v>5</v>
      </c>
      <c r="F8" s="383">
        <v>6</v>
      </c>
      <c r="G8" s="384">
        <v>7</v>
      </c>
      <c r="H8" s="383">
        <v>8</v>
      </c>
      <c r="I8" s="526">
        <v>9</v>
      </c>
      <c r="J8" s="527">
        <v>10</v>
      </c>
      <c r="K8" s="527">
        <v>11</v>
      </c>
      <c r="L8" s="528">
        <v>12</v>
      </c>
      <c r="M8" s="529">
        <v>13</v>
      </c>
    </row>
    <row r="9" spans="1:13" ht="24">
      <c r="A9" s="469">
        <v>1</v>
      </c>
      <c r="B9" s="470">
        <v>44938</v>
      </c>
      <c r="C9" s="471" t="s">
        <v>519</v>
      </c>
      <c r="D9" s="494">
        <v>5</v>
      </c>
      <c r="E9" s="534" t="s">
        <v>536</v>
      </c>
      <c r="F9" s="514" t="s">
        <v>537</v>
      </c>
      <c r="G9" s="514" t="s">
        <v>547</v>
      </c>
      <c r="H9" s="523" t="s">
        <v>520</v>
      </c>
      <c r="I9" s="530"/>
      <c r="J9" s="531"/>
      <c r="K9" s="532"/>
      <c r="L9" s="532"/>
      <c r="M9" s="532"/>
    </row>
    <row r="10" spans="1:13" ht="24">
      <c r="A10" s="473">
        <v>2</v>
      </c>
      <c r="B10" s="470">
        <v>44574</v>
      </c>
      <c r="C10" s="471" t="s">
        <v>519</v>
      </c>
      <c r="D10" s="494">
        <v>100</v>
      </c>
      <c r="E10" s="487" t="s">
        <v>521</v>
      </c>
      <c r="F10" s="532" t="s">
        <v>522</v>
      </c>
      <c r="G10" s="532" t="s">
        <v>533</v>
      </c>
      <c r="H10" s="523" t="s">
        <v>523</v>
      </c>
      <c r="I10" s="530"/>
      <c r="J10" s="531"/>
      <c r="K10" s="532"/>
      <c r="L10" s="532"/>
      <c r="M10" s="532"/>
    </row>
    <row r="11" spans="1:13" ht="24">
      <c r="A11" s="473">
        <v>3</v>
      </c>
      <c r="B11" s="470">
        <v>44575</v>
      </c>
      <c r="C11" s="471" t="s">
        <v>519</v>
      </c>
      <c r="D11" s="486">
        <v>100</v>
      </c>
      <c r="E11" s="487" t="s">
        <v>524</v>
      </c>
      <c r="F11" s="532" t="s">
        <v>525</v>
      </c>
      <c r="G11" s="532" t="s">
        <v>526</v>
      </c>
      <c r="H11" s="523" t="s">
        <v>520</v>
      </c>
      <c r="I11" s="530"/>
      <c r="J11" s="531"/>
      <c r="K11" s="532"/>
      <c r="L11" s="532"/>
      <c r="M11" s="532"/>
    </row>
    <row r="12" spans="1:13" ht="24">
      <c r="A12" s="469">
        <v>4</v>
      </c>
      <c r="B12" s="470">
        <v>44586</v>
      </c>
      <c r="C12" s="471" t="s">
        <v>519</v>
      </c>
      <c r="D12" s="486">
        <v>435</v>
      </c>
      <c r="E12" s="535" t="s">
        <v>553</v>
      </c>
      <c r="F12" s="532" t="s">
        <v>549</v>
      </c>
      <c r="G12" s="532" t="s">
        <v>548</v>
      </c>
      <c r="H12" s="523" t="s">
        <v>520</v>
      </c>
      <c r="I12" s="530"/>
      <c r="J12" s="531"/>
      <c r="K12" s="532"/>
      <c r="L12" s="532"/>
      <c r="M12" s="532"/>
    </row>
    <row r="13" spans="1:13" ht="24">
      <c r="A13" s="473">
        <v>5</v>
      </c>
      <c r="B13" s="470">
        <v>44586</v>
      </c>
      <c r="C13" s="471" t="s">
        <v>519</v>
      </c>
      <c r="D13" s="486">
        <v>600</v>
      </c>
      <c r="E13" s="487" t="s">
        <v>527</v>
      </c>
      <c r="F13" s="532" t="s">
        <v>528</v>
      </c>
      <c r="G13" s="532" t="s">
        <v>529</v>
      </c>
      <c r="H13" s="523" t="s">
        <v>523</v>
      </c>
      <c r="I13" s="530"/>
      <c r="J13" s="531"/>
      <c r="K13" s="532"/>
      <c r="L13" s="532"/>
      <c r="M13" s="532"/>
    </row>
    <row r="14" spans="1:13" ht="24">
      <c r="A14" s="473">
        <v>6</v>
      </c>
      <c r="B14" s="470">
        <v>44968</v>
      </c>
      <c r="C14" s="471" t="s">
        <v>519</v>
      </c>
      <c r="D14" s="494">
        <v>100</v>
      </c>
      <c r="E14" s="487" t="s">
        <v>555</v>
      </c>
      <c r="F14" s="532" t="s">
        <v>522</v>
      </c>
      <c r="G14" s="532" t="s">
        <v>533</v>
      </c>
      <c r="H14" s="523" t="s">
        <v>520</v>
      </c>
      <c r="I14" s="530"/>
      <c r="J14" s="531"/>
      <c r="K14" s="532"/>
      <c r="L14" s="532"/>
      <c r="M14" s="532"/>
    </row>
    <row r="15" spans="1:13" ht="24">
      <c r="A15" s="469">
        <v>7</v>
      </c>
      <c r="B15" s="470">
        <v>44605</v>
      </c>
      <c r="C15" s="471" t="s">
        <v>519</v>
      </c>
      <c r="D15" s="494">
        <v>1200</v>
      </c>
      <c r="E15" s="487" t="s">
        <v>534</v>
      </c>
      <c r="F15" s="532" t="s">
        <v>535</v>
      </c>
      <c r="G15" s="532" t="s">
        <v>550</v>
      </c>
      <c r="H15" s="523" t="s">
        <v>520</v>
      </c>
      <c r="I15" s="530"/>
      <c r="J15" s="531"/>
      <c r="K15" s="532"/>
      <c r="L15" s="532"/>
      <c r="M15" s="532"/>
    </row>
    <row r="16" spans="1:13" ht="24">
      <c r="A16" s="473">
        <v>8</v>
      </c>
      <c r="B16" s="470">
        <v>44616</v>
      </c>
      <c r="C16" s="471" t="s">
        <v>519</v>
      </c>
      <c r="D16" s="486">
        <v>435</v>
      </c>
      <c r="E16" s="536" t="s">
        <v>553</v>
      </c>
      <c r="F16" s="532" t="s">
        <v>549</v>
      </c>
      <c r="G16" s="532" t="s">
        <v>548</v>
      </c>
      <c r="H16" s="523" t="s">
        <v>520</v>
      </c>
      <c r="I16" s="530"/>
      <c r="J16" s="531"/>
      <c r="K16" s="532"/>
      <c r="L16" s="532"/>
      <c r="M16" s="532"/>
    </row>
    <row r="17" spans="1:13" ht="24">
      <c r="A17" s="473">
        <v>9</v>
      </c>
      <c r="B17" s="470">
        <v>44622</v>
      </c>
      <c r="C17" s="471" t="s">
        <v>519</v>
      </c>
      <c r="D17" s="486">
        <v>100</v>
      </c>
      <c r="E17" s="535" t="s">
        <v>524</v>
      </c>
      <c r="F17" s="532" t="s">
        <v>525</v>
      </c>
      <c r="G17" s="532" t="s">
        <v>526</v>
      </c>
      <c r="H17" s="523" t="s">
        <v>523</v>
      </c>
      <c r="I17" s="530"/>
      <c r="J17" s="531"/>
      <c r="K17" s="532"/>
      <c r="L17" s="532"/>
      <c r="M17" s="532"/>
    </row>
    <row r="18" spans="1:13" ht="24">
      <c r="A18" s="469">
        <v>10</v>
      </c>
      <c r="B18" s="470">
        <v>44644</v>
      </c>
      <c r="C18" s="471" t="s">
        <v>519</v>
      </c>
      <c r="D18" s="486">
        <v>400</v>
      </c>
      <c r="E18" s="536" t="s">
        <v>553</v>
      </c>
      <c r="F18" s="532" t="s">
        <v>549</v>
      </c>
      <c r="G18" s="532" t="s">
        <v>548</v>
      </c>
      <c r="H18" s="523" t="s">
        <v>520</v>
      </c>
      <c r="I18" s="530"/>
      <c r="J18" s="531"/>
      <c r="K18" s="532"/>
      <c r="L18" s="532"/>
      <c r="M18" s="532"/>
    </row>
    <row r="19" spans="1:13" ht="24">
      <c r="A19" s="473">
        <v>11</v>
      </c>
      <c r="B19" s="470">
        <v>45040</v>
      </c>
      <c r="C19" s="471" t="s">
        <v>519</v>
      </c>
      <c r="D19" s="494">
        <v>400</v>
      </c>
      <c r="E19" s="536" t="s">
        <v>553</v>
      </c>
      <c r="F19" s="532" t="s">
        <v>549</v>
      </c>
      <c r="G19" s="532" t="s">
        <v>548</v>
      </c>
      <c r="H19" s="523" t="s">
        <v>523</v>
      </c>
      <c r="I19" s="530"/>
      <c r="J19" s="531"/>
      <c r="K19" s="532"/>
      <c r="L19" s="532"/>
      <c r="M19" s="532"/>
    </row>
    <row r="20" spans="1:13" ht="24">
      <c r="A20" s="473">
        <v>12</v>
      </c>
      <c r="B20" s="470">
        <v>45068</v>
      </c>
      <c r="C20" s="471" t="s">
        <v>519</v>
      </c>
      <c r="D20" s="494">
        <v>2000</v>
      </c>
      <c r="E20" s="487" t="s">
        <v>534</v>
      </c>
      <c r="F20" s="532" t="s">
        <v>535</v>
      </c>
      <c r="G20" s="532" t="s">
        <v>550</v>
      </c>
      <c r="H20" s="523" t="s">
        <v>523</v>
      </c>
      <c r="I20" s="530"/>
      <c r="J20" s="531"/>
      <c r="K20" s="532"/>
      <c r="L20" s="532"/>
      <c r="M20" s="532"/>
    </row>
    <row r="21" spans="1:13" ht="24">
      <c r="A21" s="469">
        <v>13</v>
      </c>
      <c r="B21" s="470">
        <v>45071</v>
      </c>
      <c r="C21" s="471" t="s">
        <v>519</v>
      </c>
      <c r="D21" s="494">
        <v>400</v>
      </c>
      <c r="E21" s="536" t="s">
        <v>553</v>
      </c>
      <c r="F21" s="532" t="s">
        <v>549</v>
      </c>
      <c r="G21" s="532" t="s">
        <v>548</v>
      </c>
      <c r="H21" s="523" t="s">
        <v>520</v>
      </c>
      <c r="I21" s="530"/>
      <c r="J21" s="531"/>
      <c r="K21" s="532"/>
      <c r="L21" s="532"/>
      <c r="M21" s="532"/>
    </row>
    <row r="22" spans="1:13" ht="24">
      <c r="A22" s="473">
        <v>14</v>
      </c>
      <c r="B22" s="470">
        <v>45100</v>
      </c>
      <c r="C22" s="471" t="s">
        <v>519</v>
      </c>
      <c r="D22" s="486">
        <v>400</v>
      </c>
      <c r="E22" s="536" t="s">
        <v>553</v>
      </c>
      <c r="F22" s="532" t="s">
        <v>549</v>
      </c>
      <c r="G22" s="532" t="s">
        <v>548</v>
      </c>
      <c r="H22" s="523" t="s">
        <v>520</v>
      </c>
      <c r="I22" s="530"/>
      <c r="J22" s="531"/>
      <c r="K22" s="532"/>
      <c r="L22" s="532"/>
      <c r="M22" s="532"/>
    </row>
    <row r="23" spans="1:13" ht="24">
      <c r="A23" s="473">
        <v>15</v>
      </c>
      <c r="B23" s="470">
        <v>45114</v>
      </c>
      <c r="C23" s="471" t="s">
        <v>519</v>
      </c>
      <c r="D23" s="486">
        <v>700</v>
      </c>
      <c r="E23" s="536" t="s">
        <v>553</v>
      </c>
      <c r="F23" s="532" t="s">
        <v>549</v>
      </c>
      <c r="G23" s="532" t="s">
        <v>548</v>
      </c>
      <c r="H23" s="523" t="s">
        <v>520</v>
      </c>
      <c r="I23" s="530"/>
      <c r="J23" s="531"/>
      <c r="K23" s="532"/>
      <c r="L23" s="532"/>
      <c r="M23" s="532"/>
    </row>
    <row r="24" spans="1:13" ht="24">
      <c r="A24" s="469">
        <v>16</v>
      </c>
      <c r="B24" s="470">
        <v>45132</v>
      </c>
      <c r="C24" s="471" t="s">
        <v>519</v>
      </c>
      <c r="D24" s="486">
        <v>950</v>
      </c>
      <c r="E24" s="536" t="s">
        <v>553</v>
      </c>
      <c r="F24" s="532" t="s">
        <v>549</v>
      </c>
      <c r="G24" s="532" t="s">
        <v>548</v>
      </c>
      <c r="H24" s="523" t="s">
        <v>523</v>
      </c>
      <c r="I24" s="530"/>
      <c r="J24" s="531"/>
      <c r="K24" s="532"/>
      <c r="L24" s="532"/>
      <c r="M24" s="532"/>
    </row>
    <row r="25" spans="1:13" ht="24">
      <c r="A25" s="473">
        <v>17</v>
      </c>
      <c r="B25" s="470">
        <v>45143</v>
      </c>
      <c r="C25" s="471" t="s">
        <v>519</v>
      </c>
      <c r="D25" s="494">
        <v>300</v>
      </c>
      <c r="E25" s="487" t="s">
        <v>524</v>
      </c>
      <c r="F25" s="532" t="s">
        <v>525</v>
      </c>
      <c r="G25" s="532" t="s">
        <v>526</v>
      </c>
      <c r="H25" s="523" t="s">
        <v>520</v>
      </c>
      <c r="I25" s="530"/>
      <c r="J25" s="531"/>
      <c r="K25" s="532"/>
      <c r="L25" s="532"/>
      <c r="M25" s="532"/>
    </row>
    <row r="26" spans="1:13" ht="24">
      <c r="A26" s="473">
        <v>18</v>
      </c>
      <c r="B26" s="470">
        <v>45163</v>
      </c>
      <c r="C26" s="471" t="s">
        <v>519</v>
      </c>
      <c r="D26" s="494">
        <v>950</v>
      </c>
      <c r="E26" s="536" t="s">
        <v>553</v>
      </c>
      <c r="F26" s="532" t="s">
        <v>549</v>
      </c>
      <c r="G26" s="532" t="s">
        <v>548</v>
      </c>
      <c r="H26" s="523" t="s">
        <v>520</v>
      </c>
      <c r="I26" s="530"/>
      <c r="J26" s="531"/>
      <c r="K26" s="532"/>
      <c r="L26" s="532"/>
      <c r="M26" s="532"/>
    </row>
    <row r="27" spans="1:13" ht="24">
      <c r="A27" s="469">
        <v>19</v>
      </c>
      <c r="B27" s="470">
        <v>45188</v>
      </c>
      <c r="C27" s="471" t="s">
        <v>519</v>
      </c>
      <c r="D27" s="494">
        <v>100</v>
      </c>
      <c r="E27" s="487" t="s">
        <v>524</v>
      </c>
      <c r="F27" s="532" t="s">
        <v>525</v>
      </c>
      <c r="G27" s="532" t="s">
        <v>526</v>
      </c>
      <c r="H27" s="523" t="s">
        <v>520</v>
      </c>
      <c r="I27" s="530"/>
      <c r="J27" s="531"/>
      <c r="K27" s="532"/>
      <c r="L27" s="532"/>
      <c r="M27" s="532"/>
    </row>
    <row r="28" spans="1:13" ht="24">
      <c r="A28" s="473">
        <v>20</v>
      </c>
      <c r="B28" s="470">
        <v>45191</v>
      </c>
      <c r="C28" s="471" t="s">
        <v>519</v>
      </c>
      <c r="D28" s="494">
        <v>1100</v>
      </c>
      <c r="E28" s="536" t="s">
        <v>553</v>
      </c>
      <c r="F28" s="532" t="s">
        <v>549</v>
      </c>
      <c r="G28" s="532" t="s">
        <v>548</v>
      </c>
      <c r="H28" s="523" t="s">
        <v>520</v>
      </c>
      <c r="I28" s="530"/>
      <c r="J28" s="531"/>
      <c r="K28" s="532"/>
      <c r="L28" s="532"/>
      <c r="M28" s="532"/>
    </row>
    <row r="29" spans="1:13" ht="24">
      <c r="A29" s="473">
        <v>21</v>
      </c>
      <c r="B29" s="470">
        <v>45205</v>
      </c>
      <c r="C29" s="471" t="s">
        <v>519</v>
      </c>
      <c r="D29" s="494">
        <v>1000</v>
      </c>
      <c r="E29" s="487" t="s">
        <v>534</v>
      </c>
      <c r="F29" s="532" t="s">
        <v>535</v>
      </c>
      <c r="G29" s="532" t="s">
        <v>550</v>
      </c>
      <c r="H29" s="523" t="s">
        <v>520</v>
      </c>
      <c r="I29" s="530"/>
      <c r="J29" s="531"/>
      <c r="K29" s="532"/>
      <c r="L29" s="532"/>
      <c r="M29" s="532"/>
    </row>
    <row r="30" spans="1:13" ht="24">
      <c r="A30" s="469">
        <v>22</v>
      </c>
      <c r="B30" s="470">
        <v>45208</v>
      </c>
      <c r="C30" s="471" t="s">
        <v>519</v>
      </c>
      <c r="D30" s="494">
        <v>100</v>
      </c>
      <c r="E30" s="487" t="s">
        <v>524</v>
      </c>
      <c r="F30" s="532" t="s">
        <v>525</v>
      </c>
      <c r="G30" s="532" t="s">
        <v>526</v>
      </c>
      <c r="H30" s="523" t="s">
        <v>520</v>
      </c>
      <c r="I30" s="530"/>
      <c r="J30" s="531"/>
      <c r="K30" s="532"/>
      <c r="L30" s="532"/>
      <c r="M30" s="532"/>
    </row>
    <row r="31" spans="1:13" ht="24">
      <c r="A31" s="473">
        <v>23</v>
      </c>
      <c r="B31" s="470">
        <v>45224</v>
      </c>
      <c r="C31" s="471" t="s">
        <v>519</v>
      </c>
      <c r="D31" s="494">
        <v>1100</v>
      </c>
      <c r="E31" s="536" t="s">
        <v>553</v>
      </c>
      <c r="F31" s="532" t="s">
        <v>549</v>
      </c>
      <c r="G31" s="532" t="s">
        <v>548</v>
      </c>
      <c r="H31" s="523" t="s">
        <v>520</v>
      </c>
      <c r="I31" s="530"/>
      <c r="J31" s="531"/>
      <c r="K31" s="532"/>
      <c r="L31" s="532"/>
      <c r="M31" s="532"/>
    </row>
    <row r="32" spans="1:13" ht="24">
      <c r="A32" s="473">
        <v>24</v>
      </c>
      <c r="B32" s="470">
        <v>45243</v>
      </c>
      <c r="C32" s="471" t="s">
        <v>519</v>
      </c>
      <c r="D32" s="494">
        <v>100</v>
      </c>
      <c r="E32" s="487" t="s">
        <v>524</v>
      </c>
      <c r="F32" s="532" t="s">
        <v>525</v>
      </c>
      <c r="G32" s="532" t="s">
        <v>526</v>
      </c>
      <c r="H32" s="523" t="s">
        <v>520</v>
      </c>
      <c r="I32" s="530"/>
      <c r="J32" s="531"/>
      <c r="K32" s="532"/>
      <c r="L32" s="532"/>
      <c r="M32" s="532"/>
    </row>
    <row r="33" spans="1:13" ht="24">
      <c r="A33" s="469">
        <v>25</v>
      </c>
      <c r="B33" s="470">
        <v>45252</v>
      </c>
      <c r="C33" s="471" t="s">
        <v>519</v>
      </c>
      <c r="D33" s="494">
        <v>1100</v>
      </c>
      <c r="E33" s="536" t="s">
        <v>553</v>
      </c>
      <c r="F33" s="532" t="s">
        <v>549</v>
      </c>
      <c r="G33" s="532" t="s">
        <v>548</v>
      </c>
      <c r="H33" s="523" t="s">
        <v>520</v>
      </c>
      <c r="I33" s="530"/>
      <c r="J33" s="531"/>
      <c r="K33" s="532"/>
      <c r="L33" s="532"/>
      <c r="M33" s="532"/>
    </row>
    <row r="34" spans="1:13" ht="24">
      <c r="A34" s="473">
        <v>26</v>
      </c>
      <c r="B34" s="470">
        <v>45257</v>
      </c>
      <c r="C34" s="471" t="s">
        <v>519</v>
      </c>
      <c r="D34" s="494">
        <v>400</v>
      </c>
      <c r="E34" s="487" t="s">
        <v>530</v>
      </c>
      <c r="F34" s="532" t="s">
        <v>531</v>
      </c>
      <c r="G34" s="532" t="s">
        <v>532</v>
      </c>
      <c r="H34" s="523" t="s">
        <v>520</v>
      </c>
      <c r="I34" s="530"/>
      <c r="J34" s="531"/>
      <c r="K34" s="532"/>
      <c r="L34" s="532"/>
      <c r="M34" s="532"/>
    </row>
    <row r="35" spans="1:13" ht="24">
      <c r="A35" s="473">
        <v>27</v>
      </c>
      <c r="B35" s="470">
        <v>45259</v>
      </c>
      <c r="C35" s="471" t="s">
        <v>519</v>
      </c>
      <c r="D35" s="494">
        <v>1500</v>
      </c>
      <c r="E35" s="487" t="s">
        <v>554</v>
      </c>
      <c r="F35" s="532" t="s">
        <v>552</v>
      </c>
      <c r="G35" s="532" t="s">
        <v>551</v>
      </c>
      <c r="H35" s="523" t="s">
        <v>520</v>
      </c>
      <c r="I35" s="530"/>
      <c r="J35" s="531"/>
      <c r="K35" s="532"/>
      <c r="L35" s="532"/>
      <c r="M35" s="532"/>
    </row>
    <row r="36" spans="1:13" ht="24">
      <c r="A36" s="469">
        <v>28</v>
      </c>
      <c r="B36" s="470">
        <v>45285</v>
      </c>
      <c r="C36" s="471" t="s">
        <v>519</v>
      </c>
      <c r="D36" s="494">
        <v>1100</v>
      </c>
      <c r="E36" s="536" t="s">
        <v>553</v>
      </c>
      <c r="F36" s="532" t="s">
        <v>549</v>
      </c>
      <c r="G36" s="532" t="s">
        <v>548</v>
      </c>
      <c r="H36" s="523" t="s">
        <v>520</v>
      </c>
      <c r="I36" s="530"/>
      <c r="J36" s="531"/>
      <c r="K36" s="532"/>
      <c r="L36" s="532"/>
      <c r="M36" s="532"/>
    </row>
    <row r="37" spans="1:13">
      <c r="A37" s="473"/>
      <c r="B37" s="470"/>
      <c r="C37" s="499"/>
      <c r="D37" s="486"/>
      <c r="E37" s="487"/>
      <c r="F37" s="488"/>
      <c r="G37" s="488"/>
      <c r="H37" s="524"/>
      <c r="I37" s="515"/>
      <c r="J37" s="515"/>
      <c r="K37" s="533"/>
      <c r="L37" s="501"/>
      <c r="M37" s="515"/>
    </row>
    <row r="38" spans="1:13">
      <c r="A38" s="473"/>
      <c r="B38" s="470"/>
      <c r="C38" s="499"/>
      <c r="D38" s="486"/>
      <c r="E38" s="487"/>
      <c r="F38" s="488"/>
      <c r="G38" s="488"/>
      <c r="H38" s="524"/>
      <c r="I38" s="515"/>
      <c r="J38" s="515"/>
      <c r="K38" s="533"/>
      <c r="L38" s="501"/>
      <c r="M38" s="515"/>
    </row>
    <row r="39" spans="1:13">
      <c r="A39" s="388"/>
      <c r="B39" s="386"/>
      <c r="C39" s="500"/>
      <c r="D39" s="501"/>
      <c r="E39" s="500"/>
      <c r="F39" s="387"/>
      <c r="G39" s="387"/>
      <c r="H39" s="525"/>
      <c r="I39" s="515"/>
      <c r="J39" s="515"/>
      <c r="K39" s="533"/>
      <c r="L39" s="501"/>
      <c r="M39" s="515"/>
    </row>
    <row r="40" spans="1:13">
      <c r="A40" s="389" t="s">
        <v>256</v>
      </c>
      <c r="B40" s="390"/>
      <c r="C40" s="391"/>
      <c r="D40" s="495"/>
      <c r="E40" s="392"/>
      <c r="F40" s="393"/>
      <c r="G40" s="393"/>
      <c r="H40" s="393"/>
      <c r="I40" s="516"/>
      <c r="J40" s="517"/>
      <c r="K40" s="518"/>
      <c r="L40" s="519"/>
      <c r="M40" s="520"/>
    </row>
    <row r="41" spans="1:13" ht="16.5" customHeight="1">
      <c r="A41" s="394" t="s">
        <v>417</v>
      </c>
      <c r="B41" s="555" t="s">
        <v>477</v>
      </c>
      <c r="C41" s="555"/>
      <c r="D41" s="555"/>
      <c r="E41" s="555"/>
      <c r="F41" s="555"/>
      <c r="G41" s="555"/>
      <c r="H41" s="555"/>
      <c r="I41" s="555"/>
      <c r="J41" s="555"/>
      <c r="K41" s="555"/>
      <c r="L41" s="555"/>
      <c r="M41" s="555"/>
    </row>
    <row r="42" spans="1:13" ht="39" customHeight="1">
      <c r="A42" s="395" t="s">
        <v>437</v>
      </c>
      <c r="B42" s="554" t="s">
        <v>478</v>
      </c>
      <c r="C42" s="554"/>
      <c r="D42" s="554"/>
      <c r="E42" s="554"/>
      <c r="F42" s="554"/>
      <c r="G42" s="554"/>
      <c r="H42" s="554"/>
      <c r="I42" s="554"/>
      <c r="J42" s="554"/>
      <c r="K42" s="554"/>
      <c r="L42" s="554"/>
      <c r="M42" s="554"/>
    </row>
    <row r="43" spans="1:13" ht="44.25" customHeight="1">
      <c r="A43" s="395" t="s">
        <v>438</v>
      </c>
      <c r="B43" s="554" t="s">
        <v>510</v>
      </c>
      <c r="C43" s="554"/>
      <c r="D43" s="554"/>
      <c r="E43" s="554"/>
      <c r="F43" s="554"/>
      <c r="G43" s="554"/>
      <c r="H43" s="554"/>
      <c r="I43" s="554"/>
      <c r="J43" s="554"/>
      <c r="K43" s="554"/>
      <c r="L43" s="554"/>
      <c r="M43" s="554"/>
    </row>
    <row r="44" spans="1:13" ht="28.9" customHeight="1">
      <c r="A44" s="394" t="s">
        <v>439</v>
      </c>
      <c r="B44" s="554" t="s">
        <v>490</v>
      </c>
      <c r="C44" s="554"/>
      <c r="D44" s="554"/>
      <c r="E44" s="554"/>
      <c r="F44" s="554"/>
      <c r="G44" s="554"/>
      <c r="H44" s="554"/>
      <c r="I44" s="554"/>
      <c r="J44" s="554"/>
      <c r="K44" s="554"/>
      <c r="L44" s="554"/>
      <c r="M44" s="554"/>
    </row>
    <row r="45" spans="1:13" s="397" customFormat="1" ht="17.25" customHeight="1">
      <c r="A45" s="396" t="s">
        <v>485</v>
      </c>
      <c r="B45" s="556" t="s">
        <v>511</v>
      </c>
      <c r="C45" s="556"/>
      <c r="D45" s="556"/>
      <c r="E45" s="556"/>
      <c r="F45" s="556"/>
      <c r="G45" s="556"/>
      <c r="H45" s="556"/>
      <c r="I45" s="556"/>
      <c r="J45" s="556"/>
      <c r="K45" s="556"/>
      <c r="L45" s="556"/>
      <c r="M45" s="556"/>
    </row>
    <row r="46" spans="1:13" s="263" customFormat="1" ht="18.75" customHeight="1">
      <c r="A46" s="551" t="s">
        <v>93</v>
      </c>
      <c r="B46" s="551"/>
      <c r="C46" s="398"/>
      <c r="D46" s="496"/>
      <c r="E46" s="398"/>
      <c r="F46" s="398"/>
      <c r="G46" s="371"/>
      <c r="H46" s="398"/>
      <c r="I46" s="521"/>
      <c r="J46" s="496"/>
      <c r="K46" s="364"/>
      <c r="L46" s="521"/>
      <c r="M46" s="496"/>
    </row>
    <row r="47" spans="1:13" s="263" customFormat="1" ht="13.5" customHeight="1">
      <c r="A47" s="398"/>
      <c r="B47" s="371"/>
      <c r="C47" s="399"/>
      <c r="D47" s="497"/>
      <c r="E47" s="399"/>
      <c r="F47" s="398"/>
      <c r="G47" s="371"/>
      <c r="H47" s="400"/>
      <c r="I47" s="521"/>
      <c r="J47" s="496"/>
      <c r="K47" s="364"/>
      <c r="L47" s="521"/>
      <c r="M47" s="496"/>
    </row>
    <row r="48" spans="1:13" s="361" customFormat="1" ht="22.9" customHeight="1">
      <c r="A48" s="398"/>
      <c r="B48" s="371"/>
      <c r="C48" s="545" t="s">
        <v>248</v>
      </c>
      <c r="D48" s="545"/>
      <c r="E48" s="545"/>
      <c r="F48" s="398"/>
      <c r="G48" s="371"/>
      <c r="H48" s="552" t="s">
        <v>386</v>
      </c>
      <c r="I48" s="522"/>
      <c r="J48" s="496"/>
      <c r="K48" s="364"/>
      <c r="L48" s="521"/>
      <c r="M48" s="496"/>
    </row>
    <row r="49" spans="1:13" s="361" customFormat="1" ht="50.25" customHeight="1">
      <c r="A49" s="398"/>
      <c r="B49" s="371"/>
      <c r="C49" s="398"/>
      <c r="D49" s="496"/>
      <c r="E49" s="398"/>
      <c r="F49" s="398"/>
      <c r="G49" s="371"/>
      <c r="H49" s="553"/>
      <c r="I49" s="522"/>
      <c r="J49" s="496"/>
      <c r="K49" s="364"/>
      <c r="L49" s="521"/>
      <c r="M49" s="496"/>
    </row>
    <row r="50" spans="1:13" s="361" customFormat="1" ht="21" customHeight="1">
      <c r="A50" s="398"/>
      <c r="B50" s="371"/>
      <c r="C50" s="545" t="s">
        <v>123</v>
      </c>
      <c r="D50" s="545"/>
      <c r="E50" s="545"/>
      <c r="F50" s="398"/>
      <c r="G50" s="371"/>
      <c r="H50" s="398"/>
      <c r="I50" s="521"/>
      <c r="J50" s="496"/>
      <c r="K50" s="364"/>
      <c r="L50" s="521"/>
      <c r="M50" s="496"/>
    </row>
    <row r="51" spans="1:13" s="361" customFormat="1" ht="15" customHeight="1">
      <c r="A51" s="205"/>
      <c r="B51" s="205"/>
      <c r="C51" s="205"/>
      <c r="D51" s="262"/>
      <c r="E51" s="377"/>
      <c r="F51" s="205"/>
      <c r="G51" s="205"/>
      <c r="H51" s="205"/>
      <c r="I51" s="262"/>
      <c r="J51" s="262"/>
      <c r="K51" s="262"/>
      <c r="L51" s="262"/>
      <c r="M51" s="262"/>
    </row>
    <row r="52" spans="1:13" s="361" customFormat="1">
      <c r="A52" s="205"/>
      <c r="B52" s="205"/>
      <c r="C52" s="205"/>
      <c r="D52" s="262"/>
      <c r="E52" s="377"/>
      <c r="F52" s="205"/>
      <c r="G52" s="205"/>
      <c r="H52" s="205"/>
      <c r="I52" s="262"/>
      <c r="J52" s="262"/>
      <c r="K52" s="262"/>
      <c r="L52" s="262"/>
      <c r="M52" s="262"/>
    </row>
    <row r="53" spans="1:13" s="361" customFormat="1">
      <c r="A53" s="205"/>
      <c r="B53" s="205"/>
      <c r="C53" s="205"/>
      <c r="D53" s="262"/>
      <c r="E53" s="377"/>
      <c r="F53" s="205"/>
      <c r="G53" s="205"/>
      <c r="H53" s="205"/>
      <c r="I53" s="262"/>
      <c r="J53" s="262"/>
      <c r="K53" s="262"/>
      <c r="L53" s="262"/>
      <c r="M53" s="262"/>
    </row>
    <row r="54" spans="1:13">
      <c r="A54" s="205"/>
      <c r="B54" s="205"/>
      <c r="C54" s="205"/>
      <c r="D54" s="262"/>
      <c r="F54" s="205"/>
      <c r="G54" s="205"/>
      <c r="H54" s="205"/>
      <c r="I54" s="262"/>
      <c r="J54" s="262"/>
      <c r="K54" s="262"/>
      <c r="L54" s="262"/>
      <c r="M54" s="262"/>
    </row>
    <row r="55" spans="1:13" s="206" customFormat="1" ht="13.5">
      <c r="A55" s="205"/>
      <c r="B55" s="205"/>
      <c r="C55" s="205"/>
      <c r="D55" s="262"/>
      <c r="E55" s="205"/>
      <c r="F55" s="205"/>
      <c r="G55" s="205"/>
      <c r="H55" s="205"/>
      <c r="I55" s="262"/>
      <c r="J55" s="262"/>
      <c r="K55" s="262"/>
      <c r="L55" s="262"/>
      <c r="M55" s="262"/>
    </row>
    <row r="56" spans="1:13" s="206" customFormat="1">
      <c r="A56" s="377"/>
      <c r="B56" s="377"/>
      <c r="C56" s="377"/>
      <c r="D56" s="498"/>
      <c r="E56" s="377"/>
      <c r="F56" s="401"/>
      <c r="G56" s="401"/>
      <c r="H56" s="401"/>
      <c r="I56" s="498"/>
      <c r="J56" s="498"/>
      <c r="K56" s="397"/>
      <c r="L56" s="498"/>
      <c r="M56" s="498"/>
    </row>
    <row r="57" spans="1:13" s="206" customFormat="1" ht="15" customHeight="1">
      <c r="A57" s="377"/>
      <c r="B57" s="377"/>
      <c r="C57" s="377"/>
      <c r="D57" s="498"/>
      <c r="E57" s="377"/>
      <c r="F57" s="401"/>
      <c r="G57" s="401"/>
      <c r="H57" s="401"/>
      <c r="I57" s="498"/>
      <c r="J57" s="498"/>
      <c r="K57" s="397"/>
      <c r="L57" s="498"/>
      <c r="M57" s="498"/>
    </row>
    <row r="58" spans="1:13" s="206" customFormat="1">
      <c r="A58" s="377"/>
      <c r="B58" s="377"/>
      <c r="C58" s="377"/>
      <c r="D58" s="498"/>
      <c r="E58" s="377"/>
      <c r="F58" s="401"/>
      <c r="G58" s="401"/>
      <c r="H58" s="401"/>
      <c r="I58" s="498"/>
      <c r="J58" s="498"/>
      <c r="K58" s="397"/>
      <c r="L58" s="498"/>
      <c r="M58" s="498"/>
    </row>
    <row r="59" spans="1:13" s="205" customFormat="1">
      <c r="A59" s="377"/>
      <c r="B59" s="377"/>
      <c r="C59" s="377"/>
      <c r="D59" s="498"/>
      <c r="E59" s="377"/>
      <c r="F59" s="401"/>
      <c r="G59" s="401"/>
      <c r="H59" s="401"/>
      <c r="I59" s="498"/>
      <c r="J59" s="498"/>
      <c r="K59" s="397"/>
      <c r="L59" s="498"/>
      <c r="M59" s="498"/>
    </row>
    <row r="60" spans="1:13" s="205" customFormat="1">
      <c r="A60" s="377"/>
      <c r="B60" s="377"/>
      <c r="C60" s="377"/>
      <c r="D60" s="498"/>
      <c r="E60" s="377"/>
      <c r="F60" s="401"/>
      <c r="G60" s="401"/>
      <c r="H60" s="401"/>
      <c r="I60" s="498"/>
      <c r="J60" s="498"/>
      <c r="K60" s="397"/>
      <c r="L60" s="498"/>
      <c r="M60" s="498"/>
    </row>
    <row r="61" spans="1:13" s="205" customFormat="1">
      <c r="A61" s="377"/>
      <c r="B61" s="377"/>
      <c r="C61" s="377"/>
      <c r="D61" s="498"/>
      <c r="E61" s="377"/>
      <c r="F61" s="401"/>
      <c r="G61" s="401"/>
      <c r="H61" s="401"/>
      <c r="I61" s="498"/>
      <c r="J61" s="498"/>
      <c r="K61" s="397"/>
      <c r="L61" s="498"/>
      <c r="M61" s="498"/>
    </row>
    <row r="62" spans="1:13" s="205" customFormat="1">
      <c r="A62" s="377"/>
      <c r="B62" s="377"/>
      <c r="C62" s="377"/>
      <c r="D62" s="498"/>
      <c r="E62" s="377"/>
      <c r="F62" s="401"/>
      <c r="G62" s="401"/>
      <c r="H62" s="401"/>
      <c r="I62" s="498"/>
      <c r="J62" s="498"/>
      <c r="K62" s="397"/>
      <c r="L62" s="498"/>
      <c r="M62" s="498"/>
    </row>
    <row r="63" spans="1:13" s="205" customFormat="1">
      <c r="A63" s="377"/>
      <c r="B63" s="377"/>
      <c r="C63" s="377"/>
      <c r="D63" s="498"/>
      <c r="E63" s="377"/>
      <c r="F63" s="401"/>
      <c r="G63" s="401"/>
      <c r="H63" s="401"/>
      <c r="I63" s="498"/>
      <c r="J63" s="498"/>
      <c r="K63" s="397"/>
      <c r="L63" s="498"/>
      <c r="M63" s="498"/>
    </row>
    <row r="64" spans="1:13" s="205" customFormat="1">
      <c r="A64" s="377"/>
      <c r="B64" s="377"/>
      <c r="C64" s="377"/>
      <c r="D64" s="498"/>
      <c r="E64" s="377"/>
      <c r="F64" s="401"/>
      <c r="G64" s="401"/>
      <c r="H64" s="401"/>
      <c r="I64" s="498"/>
      <c r="J64" s="498"/>
      <c r="K64" s="397"/>
      <c r="L64" s="498"/>
      <c r="M64" s="498"/>
    </row>
  </sheetData>
  <mergeCells count="12">
    <mergeCell ref="A5:F5"/>
    <mergeCell ref="C50:E50"/>
    <mergeCell ref="E6:H6"/>
    <mergeCell ref="I6:L6"/>
    <mergeCell ref="A46:B46"/>
    <mergeCell ref="C48:E48"/>
    <mergeCell ref="H48:H49"/>
    <mergeCell ref="B44:M44"/>
    <mergeCell ref="B43:M43"/>
    <mergeCell ref="B42:M42"/>
    <mergeCell ref="B41:M41"/>
    <mergeCell ref="B45:M45"/>
  </mergeCells>
  <dataValidations count="4">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39:F40">
      <formula1>11</formula1>
    </dataValidation>
    <dataValidation operator="equal" allowBlank="1" showInputMessage="1" showErrorMessage="1" errorTitle="პირადი ნომრის შევსების წესი" error="პირადი ნომერი უნდა შეიცავდეს 11 სიმბოლოს" sqref="F37:F38"/>
    <dataValidation allowBlank="1" showInputMessage="1" showErrorMessage="1" error="თვე/დღე/წელი" prompt="თვე/დღე/წელი" sqref="B9:B4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40">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25" zoomScale="80" zoomScaleSheetLayoutView="80" workbookViewId="0">
      <selection activeCell="C24" sqref="C24"/>
    </sheetView>
  </sheetViews>
  <sheetFormatPr defaultColWidth="9.1796875" defaultRowHeight="13.5"/>
  <cols>
    <col min="1" max="1" width="15.7265625" style="20" customWidth="1"/>
    <col min="2" max="2" width="74.1796875" style="20" customWidth="1"/>
    <col min="3" max="3" width="14.81640625" style="20" customWidth="1"/>
    <col min="4" max="4" width="13.26953125" style="20" customWidth="1"/>
    <col min="5" max="5" width="0.7265625" style="20" customWidth="1"/>
    <col min="6" max="16384" width="9.1796875" style="20"/>
  </cols>
  <sheetData>
    <row r="1" spans="1:12">
      <c r="A1" s="70" t="s">
        <v>281</v>
      </c>
      <c r="B1" s="106"/>
      <c r="C1" s="559" t="s">
        <v>94</v>
      </c>
      <c r="D1" s="559"/>
      <c r="E1" s="136"/>
    </row>
    <row r="2" spans="1:12">
      <c r="A2" s="71" t="s">
        <v>124</v>
      </c>
      <c r="B2" s="106"/>
      <c r="C2" s="557" t="str">
        <f>'ფორმა N1'!M2</f>
        <v>01/01/2023-12/31/2023</v>
      </c>
      <c r="D2" s="558"/>
      <c r="E2" s="136"/>
    </row>
    <row r="3" spans="1:12">
      <c r="A3" s="71"/>
      <c r="B3" s="106"/>
      <c r="C3" s="260"/>
      <c r="D3" s="260"/>
      <c r="E3" s="136"/>
    </row>
    <row r="4" spans="1:12" s="2" customFormat="1">
      <c r="A4" s="72" t="s">
        <v>254</v>
      </c>
      <c r="B4" s="72"/>
      <c r="C4" s="71"/>
      <c r="D4" s="71"/>
      <c r="E4" s="102"/>
      <c r="L4" s="20"/>
    </row>
    <row r="5" spans="1:12" s="2" customFormat="1">
      <c r="A5" s="111" t="str">
        <f>'ფორმა N1'!D4</f>
        <v>მოქალაქეთა პოლიტიკური გაერთიანება „ხალხისთვის“</v>
      </c>
      <c r="B5" s="104"/>
      <c r="C5" s="56"/>
      <c r="D5" s="56"/>
      <c r="E5" s="102"/>
    </row>
    <row r="6" spans="1:12" s="2" customFormat="1">
      <c r="A6" s="72"/>
      <c r="B6" s="72"/>
      <c r="C6" s="71"/>
      <c r="D6" s="71"/>
      <c r="E6" s="102"/>
    </row>
    <row r="7" spans="1:12" s="6" customFormat="1">
      <c r="A7" s="255"/>
      <c r="B7" s="255"/>
      <c r="C7" s="73"/>
      <c r="D7" s="73"/>
      <c r="E7" s="137"/>
    </row>
    <row r="8" spans="1:12" s="6" customFormat="1" ht="27">
      <c r="A8" s="100" t="s">
        <v>64</v>
      </c>
      <c r="B8" s="74" t="s">
        <v>11</v>
      </c>
      <c r="C8" s="74" t="s">
        <v>10</v>
      </c>
      <c r="D8" s="74" t="s">
        <v>9</v>
      </c>
      <c r="E8" s="137"/>
    </row>
    <row r="9" spans="1:12" s="9" customFormat="1" ht="16">
      <c r="A9" s="13">
        <v>1</v>
      </c>
      <c r="B9" s="13" t="s">
        <v>57</v>
      </c>
      <c r="C9" s="77">
        <f>SUM(C10,C14,C54,C57,C58,C59,C76)</f>
        <v>0</v>
      </c>
      <c r="D9" s="77">
        <f>SUM(D10,D14,D54,D57,D58,D59,D65,D72,D73)</f>
        <v>0</v>
      </c>
      <c r="E9" s="138"/>
    </row>
    <row r="10" spans="1:12" s="9" customFormat="1" ht="16">
      <c r="A10" s="14">
        <v>1.1000000000000001</v>
      </c>
      <c r="B10" s="14" t="s">
        <v>58</v>
      </c>
      <c r="C10" s="79">
        <f>SUM(C11:C13)</f>
        <v>0</v>
      </c>
      <c r="D10" s="79">
        <f>SUM(D11:D13)</f>
        <v>0</v>
      </c>
      <c r="E10" s="138"/>
    </row>
    <row r="11" spans="1:12" s="9" customFormat="1" ht="16.5" customHeight="1">
      <c r="A11" s="16" t="s">
        <v>30</v>
      </c>
      <c r="B11" s="16" t="s">
        <v>59</v>
      </c>
      <c r="C11" s="30"/>
      <c r="D11" s="31"/>
      <c r="E11" s="138"/>
    </row>
    <row r="12" spans="1:12" ht="16.5" customHeight="1">
      <c r="A12" s="16" t="s">
        <v>31</v>
      </c>
      <c r="B12" s="16" t="s">
        <v>0</v>
      </c>
      <c r="C12" s="30"/>
      <c r="D12" s="31"/>
      <c r="E12" s="136"/>
    </row>
    <row r="13" spans="1:12" s="3" customFormat="1">
      <c r="A13" s="353" t="s">
        <v>71</v>
      </c>
      <c r="B13" s="83" t="s">
        <v>487</v>
      </c>
      <c r="C13" s="4"/>
      <c r="D13" s="4"/>
      <c r="E13" s="90"/>
    </row>
    <row r="14" spans="1:12">
      <c r="A14" s="14">
        <v>1.2</v>
      </c>
      <c r="B14" s="14" t="s">
        <v>60</v>
      </c>
      <c r="C14" s="79">
        <f>SUM(C15,C18,C30:C33,C36,C37,C44,C45,C46,C47,C48,C52,C53)</f>
        <v>0</v>
      </c>
      <c r="D14" s="79">
        <f>SUM(D15,D18,D30:D33,D36,D37,D44,D45,D46,D47,D48,D52,D53)</f>
        <v>0</v>
      </c>
      <c r="E14" s="136"/>
    </row>
    <row r="15" spans="1:12">
      <c r="A15" s="16" t="s">
        <v>32</v>
      </c>
      <c r="B15" s="16" t="s">
        <v>1</v>
      </c>
      <c r="C15" s="78">
        <f>SUM(C16:C17)</f>
        <v>0</v>
      </c>
      <c r="D15" s="78">
        <f>SUM(D16:D17)</f>
        <v>0</v>
      </c>
      <c r="E15" s="136"/>
    </row>
    <row r="16" spans="1:12" ht="17.25" customHeight="1">
      <c r="A16" s="17" t="s">
        <v>84</v>
      </c>
      <c r="B16" s="17" t="s">
        <v>61</v>
      </c>
      <c r="C16" s="32"/>
      <c r="D16" s="33"/>
      <c r="E16" s="136"/>
    </row>
    <row r="17" spans="1:5" ht="17.25" customHeight="1">
      <c r="A17" s="17" t="s">
        <v>85</v>
      </c>
      <c r="B17" s="17" t="s">
        <v>62</v>
      </c>
      <c r="C17" s="32"/>
      <c r="D17" s="33"/>
      <c r="E17" s="136"/>
    </row>
    <row r="18" spans="1:5">
      <c r="A18" s="16" t="s">
        <v>33</v>
      </c>
      <c r="B18" s="16" t="s">
        <v>2</v>
      </c>
      <c r="C18" s="78">
        <f>SUM(C19:C24,C29)</f>
        <v>0</v>
      </c>
      <c r="D18" s="78">
        <f>SUM(D19:D24,D29)</f>
        <v>0</v>
      </c>
      <c r="E18" s="136"/>
    </row>
    <row r="19" spans="1:5" ht="27">
      <c r="A19" s="17" t="s">
        <v>12</v>
      </c>
      <c r="B19" s="17" t="s">
        <v>231</v>
      </c>
      <c r="C19" s="34"/>
      <c r="D19" s="35"/>
      <c r="E19" s="136"/>
    </row>
    <row r="20" spans="1:5">
      <c r="A20" s="17" t="s">
        <v>13</v>
      </c>
      <c r="B20" s="17" t="s">
        <v>14</v>
      </c>
      <c r="C20" s="34"/>
      <c r="D20" s="36"/>
      <c r="E20" s="136"/>
    </row>
    <row r="21" spans="1:5" ht="27">
      <c r="A21" s="17" t="s">
        <v>261</v>
      </c>
      <c r="B21" s="17" t="s">
        <v>22</v>
      </c>
      <c r="C21" s="34"/>
      <c r="D21" s="37"/>
      <c r="E21" s="136"/>
    </row>
    <row r="22" spans="1:5">
      <c r="A22" s="17" t="s">
        <v>262</v>
      </c>
      <c r="B22" s="17" t="s">
        <v>15</v>
      </c>
      <c r="C22" s="34"/>
      <c r="D22" s="37"/>
      <c r="E22" s="136"/>
    </row>
    <row r="23" spans="1:5">
      <c r="A23" s="17" t="s">
        <v>263</v>
      </c>
      <c r="B23" s="17" t="s">
        <v>16</v>
      </c>
      <c r="C23" s="34"/>
      <c r="D23" s="37"/>
      <c r="E23" s="136"/>
    </row>
    <row r="24" spans="1:5">
      <c r="A24" s="17" t="s">
        <v>264</v>
      </c>
      <c r="B24" s="17" t="s">
        <v>17</v>
      </c>
      <c r="C24" s="109">
        <f>SUM(C25:C28)</f>
        <v>0</v>
      </c>
      <c r="D24" s="109">
        <f>SUM(D25:D28)</f>
        <v>0</v>
      </c>
      <c r="E24" s="136"/>
    </row>
    <row r="25" spans="1:5" ht="16.5" customHeight="1">
      <c r="A25" s="18" t="s">
        <v>265</v>
      </c>
      <c r="B25" s="18" t="s">
        <v>18</v>
      </c>
      <c r="C25" s="34"/>
      <c r="D25" s="37"/>
      <c r="E25" s="136"/>
    </row>
    <row r="26" spans="1:5" ht="16.5" customHeight="1">
      <c r="A26" s="18" t="s">
        <v>266</v>
      </c>
      <c r="B26" s="18" t="s">
        <v>19</v>
      </c>
      <c r="C26" s="34"/>
      <c r="D26" s="37"/>
      <c r="E26" s="136"/>
    </row>
    <row r="27" spans="1:5" ht="16.5" customHeight="1">
      <c r="A27" s="18" t="s">
        <v>267</v>
      </c>
      <c r="B27" s="18" t="s">
        <v>20</v>
      </c>
      <c r="C27" s="34"/>
      <c r="D27" s="37"/>
      <c r="E27" s="136"/>
    </row>
    <row r="28" spans="1:5" ht="16.5" customHeight="1">
      <c r="A28" s="18" t="s">
        <v>268</v>
      </c>
      <c r="B28" s="18" t="s">
        <v>23</v>
      </c>
      <c r="C28" s="34"/>
      <c r="D28" s="38"/>
      <c r="E28" s="136"/>
    </row>
    <row r="29" spans="1:5">
      <c r="A29" s="17" t="s">
        <v>269</v>
      </c>
      <c r="B29" s="17" t="s">
        <v>21</v>
      </c>
      <c r="C29" s="34"/>
      <c r="D29" s="38"/>
      <c r="E29" s="136"/>
    </row>
    <row r="30" spans="1:5">
      <c r="A30" s="16" t="s">
        <v>34</v>
      </c>
      <c r="B30" s="16" t="s">
        <v>3</v>
      </c>
      <c r="C30" s="30"/>
      <c r="D30" s="31"/>
      <c r="E30" s="136"/>
    </row>
    <row r="31" spans="1:5">
      <c r="A31" s="16" t="s">
        <v>35</v>
      </c>
      <c r="B31" s="16" t="s">
        <v>4</v>
      </c>
      <c r="C31" s="30"/>
      <c r="D31" s="31"/>
      <c r="E31" s="136"/>
    </row>
    <row r="32" spans="1:5">
      <c r="A32" s="16" t="s">
        <v>36</v>
      </c>
      <c r="B32" s="16" t="s">
        <v>5</v>
      </c>
      <c r="C32" s="30"/>
      <c r="D32" s="31"/>
      <c r="E32" s="136"/>
    </row>
    <row r="33" spans="1:5">
      <c r="A33" s="16" t="s">
        <v>37</v>
      </c>
      <c r="B33" s="16" t="s">
        <v>63</v>
      </c>
      <c r="C33" s="78">
        <f>SUM(C34:C35)</f>
        <v>0</v>
      </c>
      <c r="D33" s="78">
        <f>SUM(D34:D35)</f>
        <v>0</v>
      </c>
      <c r="E33" s="136"/>
    </row>
    <row r="34" spans="1:5">
      <c r="A34" s="17" t="s">
        <v>270</v>
      </c>
      <c r="B34" s="17" t="s">
        <v>56</v>
      </c>
      <c r="C34" s="30"/>
      <c r="D34" s="31"/>
      <c r="E34" s="136"/>
    </row>
    <row r="35" spans="1:5">
      <c r="A35" s="17" t="s">
        <v>271</v>
      </c>
      <c r="B35" s="17" t="s">
        <v>55</v>
      </c>
      <c r="C35" s="30"/>
      <c r="D35" s="31"/>
      <c r="E35" s="136"/>
    </row>
    <row r="36" spans="1:5">
      <c r="A36" s="16" t="s">
        <v>38</v>
      </c>
      <c r="B36" s="16" t="s">
        <v>49</v>
      </c>
      <c r="C36" s="30"/>
      <c r="D36" s="31"/>
      <c r="E36" s="136"/>
    </row>
    <row r="37" spans="1:5">
      <c r="A37" s="16" t="s">
        <v>39</v>
      </c>
      <c r="B37" s="16" t="s">
        <v>319</v>
      </c>
      <c r="C37" s="78">
        <f>SUM(C38:C43)</f>
        <v>0</v>
      </c>
      <c r="D37" s="78">
        <f>SUM(D38:D43)</f>
        <v>0</v>
      </c>
      <c r="E37" s="136"/>
    </row>
    <row r="38" spans="1:5">
      <c r="A38" s="17" t="s">
        <v>316</v>
      </c>
      <c r="B38" s="17" t="s">
        <v>320</v>
      </c>
      <c r="C38" s="30"/>
      <c r="D38" s="30"/>
      <c r="E38" s="136"/>
    </row>
    <row r="39" spans="1:5">
      <c r="A39" s="17" t="s">
        <v>317</v>
      </c>
      <c r="B39" s="17" t="s">
        <v>321</v>
      </c>
      <c r="C39" s="30"/>
      <c r="D39" s="30"/>
      <c r="E39" s="136"/>
    </row>
    <row r="40" spans="1:5">
      <c r="A40" s="17" t="s">
        <v>318</v>
      </c>
      <c r="B40" s="17" t="s">
        <v>324</v>
      </c>
      <c r="C40" s="30"/>
      <c r="D40" s="31"/>
      <c r="E40" s="136"/>
    </row>
    <row r="41" spans="1:5">
      <c r="A41" s="17" t="s">
        <v>323</v>
      </c>
      <c r="B41" s="17" t="s">
        <v>325</v>
      </c>
      <c r="C41" s="30"/>
      <c r="D41" s="31"/>
      <c r="E41" s="136"/>
    </row>
    <row r="42" spans="1:5">
      <c r="A42" s="17" t="s">
        <v>326</v>
      </c>
      <c r="B42" s="17" t="s">
        <v>401</v>
      </c>
      <c r="C42" s="30"/>
      <c r="D42" s="31"/>
      <c r="E42" s="136"/>
    </row>
    <row r="43" spans="1:5">
      <c r="A43" s="17" t="s">
        <v>402</v>
      </c>
      <c r="B43" s="17" t="s">
        <v>322</v>
      </c>
      <c r="C43" s="30"/>
      <c r="D43" s="31"/>
      <c r="E43" s="136"/>
    </row>
    <row r="44" spans="1:5" ht="27">
      <c r="A44" s="16" t="s">
        <v>40</v>
      </c>
      <c r="B44" s="16" t="s">
        <v>28</v>
      </c>
      <c r="C44" s="30"/>
      <c r="D44" s="31"/>
      <c r="E44" s="136"/>
    </row>
    <row r="45" spans="1:5">
      <c r="A45" s="16" t="s">
        <v>41</v>
      </c>
      <c r="B45" s="16" t="s">
        <v>24</v>
      </c>
      <c r="C45" s="30"/>
      <c r="D45" s="31"/>
      <c r="E45" s="136"/>
    </row>
    <row r="46" spans="1:5">
      <c r="A46" s="16" t="s">
        <v>42</v>
      </c>
      <c r="B46" s="16" t="s">
        <v>25</v>
      </c>
      <c r="C46" s="30"/>
      <c r="D46" s="31"/>
      <c r="E46" s="136"/>
    </row>
    <row r="47" spans="1:5">
      <c r="A47" s="16" t="s">
        <v>43</v>
      </c>
      <c r="B47" s="16" t="s">
        <v>26</v>
      </c>
      <c r="C47" s="30"/>
      <c r="D47" s="31"/>
      <c r="E47" s="136"/>
    </row>
    <row r="48" spans="1:5">
      <c r="A48" s="16" t="s">
        <v>44</v>
      </c>
      <c r="B48" s="16" t="s">
        <v>276</v>
      </c>
      <c r="C48" s="78">
        <f>SUM(C49:C51)</f>
        <v>0</v>
      </c>
      <c r="D48" s="78">
        <f>SUM(D49:D51)</f>
        <v>0</v>
      </c>
      <c r="E48" s="136"/>
    </row>
    <row r="49" spans="1:5">
      <c r="A49" s="92" t="s">
        <v>331</v>
      </c>
      <c r="B49" s="92" t="s">
        <v>334</v>
      </c>
      <c r="C49" s="30"/>
      <c r="D49" s="31"/>
      <c r="E49" s="136"/>
    </row>
    <row r="50" spans="1:5">
      <c r="A50" s="92" t="s">
        <v>332</v>
      </c>
      <c r="B50" s="92" t="s">
        <v>333</v>
      </c>
      <c r="C50" s="30"/>
      <c r="D50" s="31"/>
      <c r="E50" s="136"/>
    </row>
    <row r="51" spans="1:5">
      <c r="A51" s="92" t="s">
        <v>335</v>
      </c>
      <c r="B51" s="92" t="s">
        <v>336</v>
      </c>
      <c r="C51" s="30"/>
      <c r="D51" s="31"/>
      <c r="E51" s="136"/>
    </row>
    <row r="52" spans="1:5" ht="26.25" customHeight="1">
      <c r="A52" s="16" t="s">
        <v>45</v>
      </c>
      <c r="B52" s="16" t="s">
        <v>29</v>
      </c>
      <c r="C52" s="30"/>
      <c r="D52" s="31"/>
      <c r="E52" s="136"/>
    </row>
    <row r="53" spans="1:5">
      <c r="A53" s="16" t="s">
        <v>46</v>
      </c>
      <c r="B53" s="16" t="s">
        <v>6</v>
      </c>
      <c r="C53" s="30"/>
      <c r="D53" s="31"/>
      <c r="E53" s="136"/>
    </row>
    <row r="54" spans="1:5" ht="27">
      <c r="A54" s="14">
        <v>1.3</v>
      </c>
      <c r="B54" s="82" t="s">
        <v>360</v>
      </c>
      <c r="C54" s="79">
        <f>SUM(C55:C56)</f>
        <v>0</v>
      </c>
      <c r="D54" s="79">
        <f>SUM(D55:D56)</f>
        <v>0</v>
      </c>
      <c r="E54" s="136"/>
    </row>
    <row r="55" spans="1:5">
      <c r="A55" s="16" t="s">
        <v>50</v>
      </c>
      <c r="B55" s="16" t="s">
        <v>48</v>
      </c>
      <c r="C55" s="30"/>
      <c r="D55" s="31"/>
      <c r="E55" s="136"/>
    </row>
    <row r="56" spans="1:5">
      <c r="A56" s="16" t="s">
        <v>51</v>
      </c>
      <c r="B56" s="16" t="s">
        <v>47</v>
      </c>
      <c r="C56" s="30"/>
      <c r="D56" s="31"/>
      <c r="E56" s="136"/>
    </row>
    <row r="57" spans="1:5">
      <c r="A57" s="14">
        <v>1.4</v>
      </c>
      <c r="B57" s="14" t="s">
        <v>362</v>
      </c>
      <c r="C57" s="30"/>
      <c r="D57" s="31"/>
      <c r="E57" s="136"/>
    </row>
    <row r="58" spans="1:5">
      <c r="A58" s="14">
        <v>1.5</v>
      </c>
      <c r="B58" s="14" t="s">
        <v>7</v>
      </c>
      <c r="C58" s="34"/>
      <c r="D58" s="37"/>
      <c r="E58" s="136"/>
    </row>
    <row r="59" spans="1:5">
      <c r="A59" s="14">
        <v>1.6</v>
      </c>
      <c r="B59" s="42" t="s">
        <v>8</v>
      </c>
      <c r="C59" s="79">
        <f>SUM(C60:C64)</f>
        <v>0</v>
      </c>
      <c r="D59" s="79">
        <f>SUM(D60:D64)</f>
        <v>0</v>
      </c>
      <c r="E59" s="136"/>
    </row>
    <row r="60" spans="1:5">
      <c r="A60" s="16" t="s">
        <v>277</v>
      </c>
      <c r="B60" s="43" t="s">
        <v>52</v>
      </c>
      <c r="C60" s="34"/>
      <c r="D60" s="37"/>
      <c r="E60" s="136"/>
    </row>
    <row r="61" spans="1:5" ht="27">
      <c r="A61" s="16" t="s">
        <v>278</v>
      </c>
      <c r="B61" s="43" t="s">
        <v>54</v>
      </c>
      <c r="C61" s="34"/>
      <c r="D61" s="37"/>
      <c r="E61" s="136"/>
    </row>
    <row r="62" spans="1:5">
      <c r="A62" s="16" t="s">
        <v>279</v>
      </c>
      <c r="B62" s="43" t="s">
        <v>53</v>
      </c>
      <c r="C62" s="37"/>
      <c r="D62" s="37"/>
      <c r="E62" s="136"/>
    </row>
    <row r="63" spans="1:5">
      <c r="A63" s="16" t="s">
        <v>280</v>
      </c>
      <c r="B63" s="43" t="s">
        <v>27</v>
      </c>
      <c r="C63" s="34"/>
      <c r="D63" s="37"/>
      <c r="E63" s="136"/>
    </row>
    <row r="64" spans="1:5">
      <c r="A64" s="16" t="s">
        <v>306</v>
      </c>
      <c r="B64" s="163" t="s">
        <v>307</v>
      </c>
      <c r="C64" s="34"/>
      <c r="D64" s="164"/>
      <c r="E64" s="136"/>
    </row>
    <row r="65" spans="1:5">
      <c r="A65" s="13">
        <v>2</v>
      </c>
      <c r="B65" s="44" t="s">
        <v>92</v>
      </c>
      <c r="C65" s="199"/>
      <c r="D65" s="110">
        <f>SUM(D66:D71)</f>
        <v>0</v>
      </c>
      <c r="E65" s="136"/>
    </row>
    <row r="66" spans="1:5">
      <c r="A66" s="15">
        <v>2.1</v>
      </c>
      <c r="B66" s="45" t="s">
        <v>86</v>
      </c>
      <c r="C66" s="199"/>
      <c r="D66" s="39"/>
      <c r="E66" s="136"/>
    </row>
    <row r="67" spans="1:5">
      <c r="A67" s="15">
        <v>2.2000000000000002</v>
      </c>
      <c r="B67" s="45" t="s">
        <v>90</v>
      </c>
      <c r="C67" s="201"/>
      <c r="D67" s="40"/>
      <c r="E67" s="136"/>
    </row>
    <row r="68" spans="1:5">
      <c r="A68" s="15">
        <v>2.2999999999999998</v>
      </c>
      <c r="B68" s="45" t="s">
        <v>89</v>
      </c>
      <c r="C68" s="201"/>
      <c r="D68" s="40"/>
      <c r="E68" s="136"/>
    </row>
    <row r="69" spans="1:5">
      <c r="A69" s="15">
        <v>2.4</v>
      </c>
      <c r="B69" s="45" t="s">
        <v>91</v>
      </c>
      <c r="C69" s="201"/>
      <c r="D69" s="40"/>
      <c r="E69" s="136"/>
    </row>
    <row r="70" spans="1:5">
      <c r="A70" s="15">
        <v>2.5</v>
      </c>
      <c r="B70" s="45" t="s">
        <v>87</v>
      </c>
      <c r="C70" s="201"/>
      <c r="D70" s="40"/>
      <c r="E70" s="136"/>
    </row>
    <row r="71" spans="1:5">
      <c r="A71" s="15">
        <v>2.6</v>
      </c>
      <c r="B71" s="45" t="s">
        <v>88</v>
      </c>
      <c r="C71" s="201"/>
      <c r="D71" s="40"/>
      <c r="E71" s="136"/>
    </row>
    <row r="72" spans="1:5" s="2" customFormat="1">
      <c r="A72" s="13">
        <v>3</v>
      </c>
      <c r="B72" s="197" t="s">
        <v>381</v>
      </c>
      <c r="C72" s="200"/>
      <c r="D72" s="198"/>
      <c r="E72" s="99"/>
    </row>
    <row r="73" spans="1:5" s="2" customFormat="1">
      <c r="A73" s="13">
        <v>4</v>
      </c>
      <c r="B73" s="13" t="s">
        <v>233</v>
      </c>
      <c r="C73" s="200">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5" t="s">
        <v>259</v>
      </c>
      <c r="C76" s="8"/>
      <c r="D76" s="80"/>
      <c r="E76" s="99"/>
    </row>
    <row r="77" spans="1:5" s="2" customFormat="1">
      <c r="A77" s="212"/>
      <c r="B77" s="212"/>
      <c r="C77" s="12"/>
      <c r="D77" s="12"/>
      <c r="E77" s="99"/>
    </row>
    <row r="78" spans="1:5" s="2" customFormat="1" ht="29.25" customHeight="1">
      <c r="A78" s="590" t="s">
        <v>465</v>
      </c>
      <c r="B78" s="590"/>
      <c r="C78" s="590"/>
      <c r="D78" s="590"/>
      <c r="E78" s="99"/>
    </row>
    <row r="79" spans="1:5" s="2" customFormat="1">
      <c r="A79" s="212"/>
      <c r="B79" s="212"/>
      <c r="C79" s="12"/>
      <c r="D79" s="12"/>
      <c r="E79" s="99"/>
    </row>
    <row r="80" spans="1:5" s="308" customFormat="1" ht="12.5"/>
    <row r="81" spans="1:9" s="2" customFormat="1">
      <c r="A81" s="65" t="s">
        <v>93</v>
      </c>
      <c r="E81" s="258"/>
    </row>
    <row r="82" spans="1:9" s="2" customFormat="1">
      <c r="E82" s="264"/>
      <c r="F82" s="264"/>
      <c r="G82" s="264"/>
      <c r="H82" s="264"/>
      <c r="I82" s="264"/>
    </row>
    <row r="83" spans="1:9" s="2" customFormat="1">
      <c r="D83" s="12"/>
      <c r="E83" s="264"/>
      <c r="F83" s="264"/>
      <c r="G83" s="264"/>
      <c r="H83" s="264"/>
      <c r="I83" s="264"/>
    </row>
    <row r="84" spans="1:9" s="2" customFormat="1">
      <c r="A84" s="264"/>
      <c r="B84" s="41" t="s">
        <v>403</v>
      </c>
      <c r="D84" s="12"/>
      <c r="E84" s="264"/>
      <c r="F84" s="264"/>
      <c r="G84" s="264"/>
      <c r="H84" s="264"/>
      <c r="I84" s="264"/>
    </row>
    <row r="85" spans="1:9" s="2" customFormat="1">
      <c r="A85" s="264"/>
      <c r="B85" s="591" t="s">
        <v>404</v>
      </c>
      <c r="C85" s="591"/>
      <c r="D85" s="591"/>
      <c r="E85" s="264"/>
      <c r="F85" s="264"/>
      <c r="G85" s="264"/>
      <c r="H85" s="264"/>
      <c r="I85" s="264"/>
    </row>
    <row r="86" spans="1:9" s="264" customFormat="1" ht="13">
      <c r="B86" s="61" t="s">
        <v>405</v>
      </c>
    </row>
    <row r="87" spans="1:9" s="2" customFormat="1">
      <c r="A87" s="11"/>
      <c r="B87" s="591" t="s">
        <v>406</v>
      </c>
      <c r="C87" s="591"/>
      <c r="D87" s="591"/>
    </row>
    <row r="88" spans="1:9" s="308" customFormat="1" ht="12.5"/>
    <row r="89" spans="1:9" s="308" customFormat="1" ht="12.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topLeftCell="A15" zoomScale="89" zoomScaleNormal="100" zoomScaleSheetLayoutView="89" workbookViewId="0">
      <selection activeCell="C3" sqref="C3"/>
    </sheetView>
  </sheetViews>
  <sheetFormatPr defaultColWidth="9.1796875" defaultRowHeight="13.5"/>
  <cols>
    <col min="1" max="1" width="8.81640625" style="2" customWidth="1"/>
    <col min="2" max="2" width="84.81640625" style="2" customWidth="1"/>
    <col min="3" max="3" width="15.81640625" style="2" customWidth="1"/>
    <col min="4" max="4" width="13.54296875" style="2" customWidth="1"/>
    <col min="5" max="5" width="0.7265625" style="2" customWidth="1"/>
    <col min="6" max="16384" width="9.1796875" style="2"/>
  </cols>
  <sheetData>
    <row r="1" spans="1:5" s="6" customFormat="1">
      <c r="A1" s="70" t="s">
        <v>303</v>
      </c>
      <c r="B1" s="72"/>
      <c r="C1" s="559" t="s">
        <v>94</v>
      </c>
      <c r="D1" s="559"/>
      <c r="E1" s="86"/>
    </row>
    <row r="2" spans="1:5" s="6" customFormat="1">
      <c r="A2" s="70" t="s">
        <v>297</v>
      </c>
      <c r="B2" s="72"/>
      <c r="C2" s="557" t="str">
        <f>'ფორმა N1'!M2</f>
        <v>01/01/2023-12/31/2023</v>
      </c>
      <c r="D2" s="557"/>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„ხალხისთვის“</v>
      </c>
      <c r="B6" s="75"/>
      <c r="C6" s="76"/>
      <c r="D6" s="76"/>
      <c r="E6" s="87"/>
    </row>
    <row r="7" spans="1:5">
      <c r="A7" s="72"/>
      <c r="B7" s="72"/>
      <c r="C7" s="71"/>
      <c r="D7" s="71"/>
      <c r="E7" s="87"/>
    </row>
    <row r="8" spans="1:5" s="6" customFormat="1">
      <c r="A8" s="141"/>
      <c r="B8" s="141"/>
      <c r="C8" s="73"/>
      <c r="D8" s="73"/>
      <c r="E8" s="86"/>
    </row>
    <row r="9" spans="1:5" s="6" customFormat="1" ht="27">
      <c r="A9" s="84" t="s">
        <v>64</v>
      </c>
      <c r="B9" s="84" t="s">
        <v>302</v>
      </c>
      <c r="C9" s="74" t="s">
        <v>10</v>
      </c>
      <c r="D9" s="74" t="s">
        <v>9</v>
      </c>
      <c r="E9" s="86"/>
    </row>
    <row r="10" spans="1:5" s="9" customFormat="1" ht="16">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66" t="s">
        <v>466</v>
      </c>
      <c r="B33" s="566"/>
      <c r="C33" s="566"/>
      <c r="D33" s="566"/>
      <c r="E33" s="5"/>
    </row>
    <row r="34" spans="1:9">
      <c r="A34" s="567" t="s">
        <v>467</v>
      </c>
      <c r="B34" s="567"/>
      <c r="C34" s="567"/>
      <c r="D34" s="567"/>
    </row>
    <row r="35" spans="1:9">
      <c r="A35" s="162"/>
    </row>
    <row r="36" spans="1:9" s="21" customFormat="1" ht="12.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3">
      <c r="A42" s="61"/>
      <c r="B42" s="61" t="s">
        <v>123</v>
      </c>
    </row>
    <row r="43" spans="1:9" s="21" customFormat="1" ht="12.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SheetLayoutView="100" workbookViewId="0">
      <selection activeCell="H18" sqref="H18"/>
    </sheetView>
  </sheetViews>
  <sheetFormatPr defaultColWidth="9.1796875" defaultRowHeight="12.5"/>
  <cols>
    <col min="1" max="1" width="5.453125" style="170" customWidth="1"/>
    <col min="2" max="2" width="20.81640625" style="170" customWidth="1"/>
    <col min="3" max="3" width="26" style="170" customWidth="1"/>
    <col min="4" max="4" width="17" style="170" customWidth="1"/>
    <col min="5" max="5" width="18.1796875" style="170" customWidth="1"/>
    <col min="6" max="6" width="14.7265625" style="170" customWidth="1"/>
    <col min="7" max="7" width="15.54296875" style="170" customWidth="1"/>
    <col min="8" max="8" width="14.7265625" style="170" customWidth="1"/>
    <col min="9" max="9" width="29.7265625" style="170" customWidth="1"/>
    <col min="10" max="10" width="0" style="170" hidden="1" customWidth="1"/>
    <col min="11" max="16384" width="9.1796875" style="170"/>
  </cols>
  <sheetData>
    <row r="1" spans="1:10" ht="33.65" customHeight="1">
      <c r="A1" s="592" t="s">
        <v>486</v>
      </c>
      <c r="B1" s="592"/>
      <c r="C1" s="592"/>
      <c r="D1" s="592"/>
      <c r="E1" s="592"/>
      <c r="F1" s="592"/>
      <c r="G1" s="592"/>
      <c r="H1" s="592"/>
      <c r="I1" s="559" t="s">
        <v>94</v>
      </c>
      <c r="J1" s="559"/>
    </row>
    <row r="2" spans="1:10" ht="13.5">
      <c r="A2" s="71" t="s">
        <v>124</v>
      </c>
      <c r="B2" s="70"/>
      <c r="C2" s="72"/>
      <c r="D2" s="72"/>
      <c r="E2" s="72"/>
      <c r="F2" s="72"/>
      <c r="G2" s="260"/>
      <c r="H2" s="260"/>
      <c r="I2" s="557" t="str">
        <f>'ფორმა N1'!M2</f>
        <v>01/01/2023-12/31/2023</v>
      </c>
      <c r="J2" s="557"/>
    </row>
    <row r="3" spans="1:10" ht="13.5">
      <c r="A3" s="71"/>
      <c r="B3" s="71"/>
      <c r="C3" s="70"/>
      <c r="D3" s="70"/>
      <c r="E3" s="70"/>
      <c r="F3" s="70"/>
      <c r="G3" s="260"/>
      <c r="H3" s="260"/>
      <c r="I3" s="260"/>
    </row>
    <row r="4" spans="1:10" ht="13.5">
      <c r="A4" s="72" t="s">
        <v>254</v>
      </c>
      <c r="B4" s="72"/>
      <c r="C4" s="72"/>
      <c r="D4" s="72"/>
      <c r="E4" s="72"/>
      <c r="F4" s="72"/>
      <c r="G4" s="71"/>
      <c r="H4" s="71"/>
      <c r="I4" s="71"/>
    </row>
    <row r="5" spans="1:10" ht="13.5">
      <c r="A5" s="75" t="str">
        <f>'ფორმა N1'!D4</f>
        <v>მოქალაქეთა პოლიტიკური გაერთიანება „ხალხისთვის“</v>
      </c>
      <c r="B5" s="75"/>
      <c r="C5" s="75"/>
      <c r="D5" s="75"/>
      <c r="E5" s="75"/>
      <c r="F5" s="75"/>
      <c r="G5" s="76"/>
      <c r="H5" s="76"/>
      <c r="I5" s="76"/>
    </row>
    <row r="6" spans="1:10" ht="13.5">
      <c r="A6" s="72"/>
      <c r="B6" s="72"/>
      <c r="C6" s="72"/>
      <c r="D6" s="72"/>
      <c r="E6" s="72"/>
      <c r="F6" s="72"/>
      <c r="G6" s="71"/>
      <c r="H6" s="71"/>
      <c r="I6" s="71"/>
    </row>
    <row r="7" spans="1:10" ht="13.5">
      <c r="A7" s="255"/>
      <c r="B7" s="255"/>
      <c r="C7" s="255"/>
      <c r="D7" s="255"/>
      <c r="E7" s="255"/>
      <c r="F7" s="255"/>
      <c r="G7" s="73"/>
      <c r="H7" s="73"/>
      <c r="I7" s="73"/>
    </row>
    <row r="8" spans="1:10" ht="40.5">
      <c r="A8" s="85" t="s">
        <v>64</v>
      </c>
      <c r="B8" s="85" t="s">
        <v>309</v>
      </c>
      <c r="C8" s="85" t="s">
        <v>310</v>
      </c>
      <c r="D8" s="85" t="s">
        <v>209</v>
      </c>
      <c r="E8" s="85" t="s">
        <v>312</v>
      </c>
      <c r="F8" s="85" t="s">
        <v>315</v>
      </c>
      <c r="G8" s="74" t="s">
        <v>10</v>
      </c>
      <c r="H8" s="74" t="s">
        <v>9</v>
      </c>
      <c r="I8" s="74" t="s">
        <v>350</v>
      </c>
      <c r="J8" s="170" t="s">
        <v>314</v>
      </c>
    </row>
    <row r="9" spans="1:10" ht="13.5">
      <c r="A9" s="93">
        <v>1</v>
      </c>
      <c r="B9" s="93"/>
      <c r="C9" s="93"/>
      <c r="D9" s="93"/>
      <c r="E9" s="93"/>
      <c r="F9" s="93"/>
      <c r="G9" s="4"/>
      <c r="H9" s="4"/>
      <c r="I9" s="4"/>
      <c r="J9" s="170" t="s">
        <v>0</v>
      </c>
    </row>
    <row r="10" spans="1:10" ht="13.5">
      <c r="A10" s="93">
        <v>2</v>
      </c>
      <c r="B10" s="93"/>
      <c r="C10" s="93"/>
      <c r="D10" s="93"/>
      <c r="E10" s="93"/>
      <c r="F10" s="93"/>
      <c r="G10" s="4"/>
      <c r="H10" s="4"/>
      <c r="I10" s="4"/>
    </row>
    <row r="11" spans="1:10" ht="13.5">
      <c r="A11" s="93">
        <v>3</v>
      </c>
      <c r="B11" s="82"/>
      <c r="C11" s="82"/>
      <c r="D11" s="82"/>
      <c r="E11" s="82"/>
      <c r="F11" s="93"/>
      <c r="G11" s="4"/>
      <c r="H11" s="4"/>
      <c r="I11" s="4"/>
    </row>
    <row r="12" spans="1:10" ht="13.5">
      <c r="A12" s="93">
        <v>4</v>
      </c>
      <c r="B12" s="82"/>
      <c r="C12" s="82"/>
      <c r="D12" s="82"/>
      <c r="E12" s="82"/>
      <c r="F12" s="93"/>
      <c r="G12" s="4"/>
      <c r="H12" s="4"/>
      <c r="I12" s="4"/>
    </row>
    <row r="13" spans="1:10" ht="13.5">
      <c r="A13" s="93">
        <v>5</v>
      </c>
      <c r="B13" s="82"/>
      <c r="C13" s="82"/>
      <c r="D13" s="82"/>
      <c r="E13" s="82"/>
      <c r="F13" s="93"/>
      <c r="G13" s="4"/>
      <c r="H13" s="4"/>
      <c r="I13" s="4"/>
    </row>
    <row r="14" spans="1:10" ht="13.5">
      <c r="A14" s="93">
        <v>6</v>
      </c>
      <c r="B14" s="82"/>
      <c r="C14" s="82"/>
      <c r="D14" s="82"/>
      <c r="E14" s="82"/>
      <c r="F14" s="93"/>
      <c r="G14" s="4"/>
      <c r="H14" s="4"/>
      <c r="I14" s="4"/>
    </row>
    <row r="15" spans="1:10" ht="13.5">
      <c r="A15" s="93">
        <v>7</v>
      </c>
      <c r="B15" s="82"/>
      <c r="C15" s="82"/>
      <c r="D15" s="82"/>
      <c r="E15" s="82"/>
      <c r="F15" s="93"/>
      <c r="G15" s="4"/>
      <c r="H15" s="4"/>
      <c r="I15" s="4"/>
    </row>
    <row r="16" spans="1:10" ht="13.5">
      <c r="A16" s="93">
        <v>8</v>
      </c>
      <c r="B16" s="82"/>
      <c r="C16" s="82"/>
      <c r="D16" s="82"/>
      <c r="E16" s="82"/>
      <c r="F16" s="93"/>
      <c r="G16" s="4"/>
      <c r="H16" s="4"/>
      <c r="I16" s="4"/>
    </row>
    <row r="17" spans="1:9" ht="13.5">
      <c r="A17" s="93">
        <v>9</v>
      </c>
      <c r="B17" s="82"/>
      <c r="C17" s="82"/>
      <c r="D17" s="82"/>
      <c r="E17" s="82"/>
      <c r="F17" s="93"/>
      <c r="G17" s="4"/>
      <c r="H17" s="4"/>
      <c r="I17" s="4"/>
    </row>
    <row r="18" spans="1:9" ht="13.5">
      <c r="A18" s="93">
        <v>10</v>
      </c>
      <c r="B18" s="82"/>
      <c r="C18" s="82"/>
      <c r="D18" s="82"/>
      <c r="E18" s="82"/>
      <c r="F18" s="93"/>
      <c r="G18" s="4"/>
      <c r="H18" s="4"/>
      <c r="I18" s="4"/>
    </row>
    <row r="19" spans="1:9" ht="13.5">
      <c r="A19" s="93">
        <v>11</v>
      </c>
      <c r="B19" s="82"/>
      <c r="C19" s="82"/>
      <c r="D19" s="82"/>
      <c r="E19" s="82"/>
      <c r="F19" s="93"/>
      <c r="G19" s="4"/>
      <c r="H19" s="4"/>
      <c r="I19" s="4"/>
    </row>
    <row r="20" spans="1:9" ht="13.5">
      <c r="A20" s="93">
        <v>12</v>
      </c>
      <c r="B20" s="82"/>
      <c r="C20" s="82"/>
      <c r="D20" s="82"/>
      <c r="E20" s="82"/>
      <c r="F20" s="93"/>
      <c r="G20" s="4"/>
      <c r="H20" s="4"/>
      <c r="I20" s="4"/>
    </row>
    <row r="21" spans="1:9" ht="13.5">
      <c r="A21" s="93">
        <v>13</v>
      </c>
      <c r="B21" s="82"/>
      <c r="C21" s="82"/>
      <c r="D21" s="82"/>
      <c r="E21" s="82"/>
      <c r="F21" s="93"/>
      <c r="G21" s="4"/>
      <c r="H21" s="4"/>
      <c r="I21" s="4"/>
    </row>
    <row r="22" spans="1:9" ht="13.5">
      <c r="A22" s="93">
        <v>14</v>
      </c>
      <c r="B22" s="82"/>
      <c r="C22" s="82"/>
      <c r="D22" s="82"/>
      <c r="E22" s="82"/>
      <c r="F22" s="93"/>
      <c r="G22" s="4"/>
      <c r="H22" s="4"/>
      <c r="I22" s="4"/>
    </row>
    <row r="23" spans="1:9" ht="13.5">
      <c r="A23" s="93">
        <v>15</v>
      </c>
      <c r="B23" s="82"/>
      <c r="C23" s="82"/>
      <c r="D23" s="82"/>
      <c r="E23" s="82"/>
      <c r="F23" s="93"/>
      <c r="G23" s="4"/>
      <c r="H23" s="4"/>
      <c r="I23" s="4"/>
    </row>
    <row r="24" spans="1:9" ht="13.5">
      <c r="A24" s="82" t="s">
        <v>256</v>
      </c>
      <c r="B24" s="82"/>
      <c r="C24" s="82"/>
      <c r="D24" s="82"/>
      <c r="E24" s="82"/>
      <c r="F24" s="93"/>
      <c r="G24" s="4"/>
      <c r="H24" s="4"/>
      <c r="I24" s="4"/>
    </row>
    <row r="25" spans="1:9" ht="13.5">
      <c r="A25" s="82"/>
      <c r="B25" s="94"/>
      <c r="C25" s="94"/>
      <c r="D25" s="94"/>
      <c r="E25" s="94"/>
      <c r="F25" s="82" t="s">
        <v>385</v>
      </c>
      <c r="G25" s="81">
        <f>SUM(G9:G24)</f>
        <v>0</v>
      </c>
      <c r="H25" s="81">
        <f>SUM(H9:H24)</f>
        <v>0</v>
      </c>
      <c r="I25" s="81">
        <f>SUM(I9:I24)</f>
        <v>0</v>
      </c>
    </row>
    <row r="26" spans="1:9" ht="13.5">
      <c r="A26" s="168"/>
      <c r="B26" s="168"/>
      <c r="C26" s="168"/>
      <c r="D26" s="168"/>
      <c r="E26" s="168"/>
      <c r="F26" s="168"/>
      <c r="G26" s="168"/>
      <c r="H26" s="145"/>
      <c r="I26" s="145"/>
    </row>
    <row r="27" spans="1:9" ht="13.5">
      <c r="A27" s="589" t="s">
        <v>468</v>
      </c>
      <c r="B27" s="589"/>
      <c r="C27" s="589"/>
      <c r="D27" s="589"/>
      <c r="E27" s="589"/>
      <c r="F27" s="589"/>
      <c r="G27" s="589"/>
      <c r="H27" s="589"/>
      <c r="I27" s="589"/>
    </row>
    <row r="28" spans="1:9" ht="13.5">
      <c r="A28" s="256"/>
      <c r="B28" s="256"/>
      <c r="C28" s="168"/>
      <c r="D28" s="168"/>
      <c r="E28" s="168"/>
      <c r="F28" s="168"/>
      <c r="G28" s="168"/>
      <c r="H28" s="145"/>
      <c r="I28" s="145"/>
    </row>
    <row r="29" spans="1:9">
      <c r="A29" s="305"/>
      <c r="B29" s="305"/>
      <c r="C29" s="305"/>
      <c r="D29" s="305"/>
      <c r="E29" s="305"/>
      <c r="F29" s="305"/>
      <c r="G29" s="305"/>
      <c r="H29" s="305"/>
      <c r="I29" s="305"/>
    </row>
    <row r="30" spans="1:9" ht="13.5">
      <c r="A30" s="150" t="s">
        <v>93</v>
      </c>
      <c r="B30" s="150"/>
      <c r="C30" s="145"/>
      <c r="D30" s="145"/>
      <c r="E30" s="145"/>
      <c r="F30" s="145"/>
      <c r="G30" s="145"/>
      <c r="H30" s="145"/>
      <c r="I30" s="145"/>
    </row>
    <row r="31" spans="1:9" ht="13.5">
      <c r="A31" s="145"/>
      <c r="B31" s="145"/>
      <c r="C31" s="145"/>
      <c r="D31" s="145"/>
      <c r="E31" s="145"/>
      <c r="F31" s="145"/>
      <c r="G31" s="145"/>
      <c r="H31" s="145"/>
      <c r="I31" s="145"/>
    </row>
    <row r="32" spans="1:9" ht="13.5">
      <c r="A32" s="145"/>
      <c r="B32" s="145"/>
      <c r="C32" s="145"/>
      <c r="D32" s="145"/>
      <c r="E32" s="149"/>
      <c r="F32" s="149"/>
      <c r="G32" s="149"/>
      <c r="H32" s="145"/>
      <c r="I32" s="145"/>
    </row>
    <row r="33" spans="1:9" ht="13.5">
      <c r="A33" s="150"/>
      <c r="B33" s="150"/>
      <c r="C33" s="150" t="s">
        <v>349</v>
      </c>
      <c r="D33" s="150"/>
      <c r="E33" s="150"/>
      <c r="F33" s="150"/>
      <c r="G33" s="150"/>
      <c r="H33" s="145"/>
      <c r="I33" s="145"/>
    </row>
    <row r="34" spans="1:9" ht="13.5">
      <c r="A34" s="145"/>
      <c r="B34" s="145"/>
      <c r="C34" s="145" t="s">
        <v>348</v>
      </c>
      <c r="D34" s="145"/>
      <c r="E34" s="145"/>
      <c r="F34" s="145"/>
      <c r="G34" s="145"/>
      <c r="H34" s="145"/>
      <c r="I34" s="145"/>
    </row>
    <row r="35" spans="1:9" ht="13">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5"/>
  <cols>
    <col min="1" max="1" width="4.453125" customWidth="1"/>
    <col min="2" max="2" width="18.1796875" customWidth="1"/>
    <col min="3" max="3" width="20.26953125" customWidth="1"/>
    <col min="4" max="4" width="18.54296875" customWidth="1"/>
    <col min="5" max="5" width="14.7265625" customWidth="1"/>
    <col min="6" max="7" width="14.453125" customWidth="1"/>
    <col min="8" max="8" width="14.26953125" customWidth="1"/>
  </cols>
  <sheetData>
    <row r="1" spans="1:9" ht="13.5">
      <c r="A1" s="70" t="s">
        <v>388</v>
      </c>
      <c r="B1" s="72"/>
      <c r="C1" s="72"/>
      <c r="D1" s="72"/>
      <c r="E1" s="72"/>
      <c r="F1" s="72"/>
      <c r="G1" s="559" t="s">
        <v>94</v>
      </c>
      <c r="H1" s="559"/>
      <c r="I1" s="216"/>
    </row>
    <row r="2" spans="1:9" ht="13.5">
      <c r="A2" s="71" t="s">
        <v>124</v>
      </c>
      <c r="B2" s="72"/>
      <c r="C2" s="72"/>
      <c r="D2" s="72"/>
      <c r="E2" s="72"/>
      <c r="F2" s="72"/>
      <c r="G2" s="557" t="str">
        <f>'ფორმა N1'!M2</f>
        <v>01/01/2023-12/31/2023</v>
      </c>
      <c r="H2" s="557"/>
      <c r="I2" s="71"/>
    </row>
    <row r="3" spans="1:9" ht="13.5">
      <c r="A3" s="71"/>
      <c r="B3" s="71"/>
      <c r="C3" s="71"/>
      <c r="D3" s="71"/>
      <c r="E3" s="71"/>
      <c r="F3" s="71"/>
      <c r="G3" s="204"/>
      <c r="H3" s="204"/>
      <c r="I3" s="216"/>
    </row>
    <row r="4" spans="1:9" ht="13.5">
      <c r="A4" s="72" t="s">
        <v>254</v>
      </c>
      <c r="B4" s="72"/>
      <c r="C4" s="72"/>
      <c r="D4" s="72"/>
      <c r="E4" s="72"/>
      <c r="F4" s="72"/>
      <c r="G4" s="71"/>
      <c r="H4" s="71"/>
      <c r="I4" s="71"/>
    </row>
    <row r="5" spans="1:9" ht="13.5">
      <c r="A5" s="75" t="str">
        <f>'ფორმა N1'!D4</f>
        <v>მოქალაქეთა პოლიტიკური გაერთიანება „ხალხისთვის“</v>
      </c>
      <c r="B5" s="75"/>
      <c r="C5" s="75"/>
      <c r="D5" s="75"/>
      <c r="E5" s="75"/>
      <c r="F5" s="75"/>
      <c r="G5" s="76"/>
      <c r="H5" s="76"/>
      <c r="I5" s="76"/>
    </row>
    <row r="6" spans="1:9" ht="13.5">
      <c r="A6" s="72"/>
      <c r="B6" s="72"/>
      <c r="C6" s="72"/>
      <c r="D6" s="72"/>
      <c r="E6" s="72"/>
      <c r="F6" s="72"/>
      <c r="G6" s="71"/>
      <c r="H6" s="71"/>
      <c r="I6" s="71"/>
    </row>
    <row r="7" spans="1:9" ht="13.5">
      <c r="A7" s="203"/>
      <c r="B7" s="203"/>
      <c r="C7" s="203"/>
      <c r="D7" s="203"/>
      <c r="E7" s="203"/>
      <c r="F7" s="203"/>
      <c r="G7" s="73"/>
      <c r="H7" s="73"/>
      <c r="I7" s="216"/>
    </row>
    <row r="8" spans="1:9" ht="15" customHeight="1">
      <c r="A8" s="573" t="s">
        <v>64</v>
      </c>
      <c r="B8" s="575" t="s">
        <v>309</v>
      </c>
      <c r="C8" s="577" t="s">
        <v>310</v>
      </c>
      <c r="D8" s="577" t="s">
        <v>209</v>
      </c>
      <c r="E8" s="594" t="s">
        <v>413</v>
      </c>
      <c r="F8" s="595"/>
      <c r="G8" s="596"/>
      <c r="H8" s="594" t="s">
        <v>445</v>
      </c>
      <c r="I8" s="596"/>
    </row>
    <row r="9" spans="1:9" ht="24">
      <c r="A9" s="574"/>
      <c r="B9" s="576"/>
      <c r="C9" s="578"/>
      <c r="D9" s="578"/>
      <c r="E9" s="252" t="s">
        <v>442</v>
      </c>
      <c r="F9" s="252" t="s">
        <v>443</v>
      </c>
      <c r="G9" s="252" t="s">
        <v>444</v>
      </c>
      <c r="H9" s="253" t="s">
        <v>446</v>
      </c>
      <c r="I9" s="253" t="s">
        <v>447</v>
      </c>
    </row>
    <row r="10" spans="1:9" ht="13.5">
      <c r="A10" s="213"/>
      <c r="B10" s="214"/>
      <c r="C10" s="93"/>
      <c r="D10" s="93"/>
      <c r="E10" s="93"/>
      <c r="F10" s="93"/>
      <c r="G10" s="93"/>
      <c r="H10" s="4"/>
      <c r="I10" s="4"/>
    </row>
    <row r="11" spans="1:9" ht="13.5">
      <c r="A11" s="213"/>
      <c r="B11" s="214"/>
      <c r="C11" s="82"/>
      <c r="D11" s="82"/>
      <c r="E11" s="82"/>
      <c r="F11" s="82"/>
      <c r="G11" s="82"/>
      <c r="H11" s="4"/>
      <c r="I11" s="4"/>
    </row>
    <row r="12" spans="1:9" ht="13.5">
      <c r="A12" s="213"/>
      <c r="B12" s="214"/>
      <c r="C12" s="82"/>
      <c r="D12" s="82"/>
      <c r="E12" s="82"/>
      <c r="F12" s="82"/>
      <c r="G12" s="82"/>
      <c r="H12" s="4"/>
      <c r="I12" s="4"/>
    </row>
    <row r="13" spans="1:9" ht="13.5">
      <c r="A13" s="213"/>
      <c r="B13" s="214"/>
      <c r="C13" s="82"/>
      <c r="D13" s="82"/>
      <c r="E13" s="82"/>
      <c r="F13" s="82"/>
      <c r="G13" s="82"/>
      <c r="H13" s="4"/>
      <c r="I13" s="4"/>
    </row>
    <row r="14" spans="1:9" ht="13.5">
      <c r="A14" s="213"/>
      <c r="B14" s="214"/>
      <c r="C14" s="82"/>
      <c r="D14" s="82"/>
      <c r="E14" s="82"/>
      <c r="F14" s="82"/>
      <c r="G14" s="82"/>
      <c r="H14" s="4"/>
      <c r="I14" s="4"/>
    </row>
    <row r="15" spans="1:9" ht="13.5">
      <c r="A15" s="213"/>
      <c r="B15" s="214"/>
      <c r="C15" s="82"/>
      <c r="D15" s="82"/>
      <c r="E15" s="82"/>
      <c r="F15" s="82"/>
      <c r="G15" s="82"/>
      <c r="H15" s="4"/>
      <c r="I15" s="4"/>
    </row>
    <row r="16" spans="1:9" ht="13.5">
      <c r="A16" s="213"/>
      <c r="B16" s="214"/>
      <c r="C16" s="82"/>
      <c r="D16" s="82"/>
      <c r="E16" s="82"/>
      <c r="F16" s="82"/>
      <c r="G16" s="82"/>
      <c r="H16" s="4"/>
      <c r="I16" s="4"/>
    </row>
    <row r="17" spans="1:9" ht="13.5">
      <c r="A17" s="213"/>
      <c r="B17" s="214"/>
      <c r="C17" s="82"/>
      <c r="D17" s="82"/>
      <c r="E17" s="82"/>
      <c r="F17" s="82"/>
      <c r="G17" s="82"/>
      <c r="H17" s="4"/>
      <c r="I17" s="4"/>
    </row>
    <row r="18" spans="1:9" ht="13.5">
      <c r="A18" s="213"/>
      <c r="B18" s="214"/>
      <c r="C18" s="82"/>
      <c r="D18" s="82"/>
      <c r="E18" s="82"/>
      <c r="F18" s="82"/>
      <c r="G18" s="82"/>
      <c r="H18" s="4"/>
      <c r="I18" s="4"/>
    </row>
    <row r="19" spans="1:9" ht="13.5">
      <c r="A19" s="213"/>
      <c r="B19" s="214"/>
      <c r="C19" s="82"/>
      <c r="D19" s="82"/>
      <c r="E19" s="82"/>
      <c r="F19" s="82"/>
      <c r="G19" s="82"/>
      <c r="H19" s="4"/>
      <c r="I19" s="4"/>
    </row>
    <row r="20" spans="1:9" ht="13.5">
      <c r="A20" s="213"/>
      <c r="B20" s="214"/>
      <c r="C20" s="82"/>
      <c r="D20" s="82"/>
      <c r="E20" s="82"/>
      <c r="F20" s="82"/>
      <c r="G20" s="82"/>
      <c r="H20" s="4"/>
      <c r="I20" s="4"/>
    </row>
    <row r="21" spans="1:9" ht="13.5">
      <c r="A21" s="213"/>
      <c r="B21" s="214"/>
      <c r="C21" s="82"/>
      <c r="D21" s="82"/>
      <c r="E21" s="82"/>
      <c r="F21" s="82"/>
      <c r="G21" s="82"/>
      <c r="H21" s="4"/>
      <c r="I21" s="4"/>
    </row>
    <row r="22" spans="1:9" ht="13.5">
      <c r="A22" s="213"/>
      <c r="B22" s="214"/>
      <c r="C22" s="82"/>
      <c r="D22" s="82"/>
      <c r="E22" s="82"/>
      <c r="F22" s="82"/>
      <c r="G22" s="82"/>
      <c r="H22" s="4"/>
      <c r="I22" s="4"/>
    </row>
    <row r="23" spans="1:9" ht="13.5">
      <c r="A23" s="213"/>
      <c r="B23" s="214"/>
      <c r="C23" s="82"/>
      <c r="D23" s="82"/>
      <c r="E23" s="82"/>
      <c r="F23" s="82"/>
      <c r="G23" s="82"/>
      <c r="H23" s="4"/>
      <c r="I23" s="4"/>
    </row>
    <row r="24" spans="1:9" ht="13.5">
      <c r="A24" s="213"/>
      <c r="B24" s="214"/>
      <c r="C24" s="82"/>
      <c r="D24" s="82"/>
      <c r="E24" s="82"/>
      <c r="F24" s="82"/>
      <c r="G24" s="82"/>
      <c r="H24" s="4"/>
      <c r="I24" s="4"/>
    </row>
    <row r="25" spans="1:9" ht="13.5">
      <c r="A25" s="213"/>
      <c r="B25" s="214"/>
      <c r="C25" s="82"/>
      <c r="D25" s="82"/>
      <c r="E25" s="82"/>
      <c r="F25" s="82"/>
      <c r="G25" s="82"/>
      <c r="H25" s="4"/>
      <c r="I25" s="4"/>
    </row>
    <row r="26" spans="1:9" ht="13.5">
      <c r="A26" s="213"/>
      <c r="B26" s="214"/>
      <c r="C26" s="82"/>
      <c r="D26" s="82"/>
      <c r="E26" s="82"/>
      <c r="F26" s="82"/>
      <c r="G26" s="82"/>
      <c r="H26" s="4"/>
      <c r="I26" s="4"/>
    </row>
    <row r="27" spans="1:9" ht="13.5">
      <c r="A27" s="213"/>
      <c r="B27" s="214"/>
      <c r="C27" s="82"/>
      <c r="D27" s="82"/>
      <c r="E27" s="82"/>
      <c r="F27" s="82"/>
      <c r="G27" s="82"/>
      <c r="H27" s="4"/>
      <c r="I27" s="4"/>
    </row>
    <row r="28" spans="1:9" ht="13.5">
      <c r="A28" s="213"/>
      <c r="B28" s="214"/>
      <c r="C28" s="82"/>
      <c r="D28" s="82"/>
      <c r="E28" s="82"/>
      <c r="F28" s="82"/>
      <c r="G28" s="82"/>
      <c r="H28" s="4"/>
      <c r="I28" s="4"/>
    </row>
    <row r="29" spans="1:9" ht="13.5">
      <c r="A29" s="213"/>
      <c r="B29" s="214"/>
      <c r="C29" s="82"/>
      <c r="D29" s="82"/>
      <c r="E29" s="82"/>
      <c r="F29" s="82"/>
      <c r="G29" s="82"/>
      <c r="H29" s="4"/>
      <c r="I29" s="4"/>
    </row>
    <row r="30" spans="1:9" ht="13.5">
      <c r="A30" s="213"/>
      <c r="B30" s="214"/>
      <c r="C30" s="82"/>
      <c r="D30" s="82"/>
      <c r="E30" s="82"/>
      <c r="F30" s="82"/>
      <c r="G30" s="82"/>
      <c r="H30" s="4"/>
      <c r="I30" s="4"/>
    </row>
    <row r="31" spans="1:9" ht="13.5">
      <c r="A31" s="213"/>
      <c r="B31" s="214"/>
      <c r="C31" s="82"/>
      <c r="D31" s="82"/>
      <c r="E31" s="82"/>
      <c r="F31" s="82"/>
      <c r="G31" s="82"/>
      <c r="H31" s="4"/>
      <c r="I31" s="4"/>
    </row>
    <row r="32" spans="1:9" ht="13.5">
      <c r="A32" s="213"/>
      <c r="B32" s="214"/>
      <c r="C32" s="82"/>
      <c r="D32" s="82"/>
      <c r="E32" s="82"/>
      <c r="F32" s="82"/>
      <c r="G32" s="82"/>
      <c r="H32" s="4"/>
      <c r="I32" s="4"/>
    </row>
    <row r="33" spans="1:9" ht="13.5">
      <c r="A33" s="213"/>
      <c r="B33" s="214"/>
      <c r="C33" s="82"/>
      <c r="D33" s="82"/>
      <c r="E33" s="82"/>
      <c r="F33" s="82"/>
      <c r="G33" s="82"/>
      <c r="H33" s="4"/>
      <c r="I33" s="4"/>
    </row>
    <row r="34" spans="1:9" ht="13.5">
      <c r="A34" s="213"/>
      <c r="B34" s="215"/>
      <c r="C34" s="94"/>
      <c r="D34" s="94"/>
      <c r="E34" s="94"/>
      <c r="F34" s="94"/>
      <c r="G34" s="94" t="s">
        <v>308</v>
      </c>
      <c r="H34" s="81">
        <f>SUM(H9:H33)</f>
        <v>0</v>
      </c>
      <c r="I34" s="81">
        <f>SUM(I9:I33)</f>
        <v>0</v>
      </c>
    </row>
    <row r="35" spans="1:9" ht="13.5">
      <c r="A35" s="41"/>
      <c r="B35" s="41"/>
      <c r="C35" s="41"/>
      <c r="D35" s="41"/>
      <c r="E35" s="41"/>
      <c r="F35" s="41"/>
      <c r="G35" s="2"/>
      <c r="H35" s="2"/>
    </row>
    <row r="36" spans="1:9" ht="13.5">
      <c r="A36" s="593" t="s">
        <v>469</v>
      </c>
      <c r="B36" s="593"/>
      <c r="C36" s="593"/>
      <c r="D36" s="593"/>
      <c r="E36" s="593"/>
      <c r="F36" s="593"/>
      <c r="G36" s="593"/>
      <c r="H36" s="593"/>
      <c r="I36" s="593"/>
    </row>
    <row r="37" spans="1:9" ht="13.5">
      <c r="A37" s="162"/>
      <c r="B37" s="41"/>
      <c r="C37" s="41"/>
      <c r="D37" s="41"/>
      <c r="E37" s="41"/>
      <c r="F37" s="41"/>
      <c r="G37" s="2"/>
      <c r="H37" s="2"/>
    </row>
    <row r="38" spans="1:9">
      <c r="A38" s="21"/>
      <c r="B38" s="21"/>
      <c r="C38" s="21"/>
      <c r="D38" s="21"/>
      <c r="E38" s="21"/>
      <c r="F38" s="21"/>
      <c r="G38" s="21"/>
      <c r="H38" s="21"/>
    </row>
    <row r="39" spans="1:9" ht="13.5">
      <c r="A39" s="65" t="s">
        <v>93</v>
      </c>
      <c r="B39" s="2"/>
      <c r="C39" s="2"/>
      <c r="D39" s="2"/>
      <c r="E39" s="2"/>
      <c r="F39" s="2"/>
      <c r="G39" s="2"/>
      <c r="H39" s="2"/>
    </row>
    <row r="40" spans="1:9" ht="13.5">
      <c r="A40" s="2"/>
      <c r="B40" s="2"/>
      <c r="C40" s="2"/>
      <c r="D40" s="2"/>
      <c r="E40" s="2"/>
      <c r="F40" s="2"/>
      <c r="G40" s="2"/>
      <c r="H40" s="2"/>
    </row>
    <row r="41" spans="1:9" ht="13.5">
      <c r="A41" s="2"/>
      <c r="B41" s="2"/>
      <c r="C41" s="2"/>
      <c r="D41" s="2"/>
      <c r="E41" s="2"/>
      <c r="F41" s="2"/>
      <c r="G41" s="2"/>
      <c r="H41" s="12"/>
    </row>
    <row r="42" spans="1:9" ht="13.5">
      <c r="A42" s="65"/>
      <c r="B42" s="65" t="s">
        <v>251</v>
      </c>
      <c r="C42" s="65"/>
      <c r="D42" s="65"/>
      <c r="E42" s="65"/>
      <c r="F42" s="65"/>
      <c r="G42" s="2"/>
      <c r="H42" s="12"/>
    </row>
    <row r="43" spans="1:9" ht="13.5">
      <c r="A43" s="2"/>
      <c r="B43" s="2" t="s">
        <v>250</v>
      </c>
      <c r="C43" s="2"/>
      <c r="D43" s="2"/>
      <c r="E43" s="2"/>
      <c r="F43" s="2"/>
      <c r="G43" s="2"/>
      <c r="H43" s="12"/>
    </row>
    <row r="44" spans="1:9" ht="13">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33"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topLeftCell="A4" zoomScale="80" zoomScaleSheetLayoutView="80" workbookViewId="0">
      <selection sqref="A1:F1"/>
    </sheetView>
  </sheetViews>
  <sheetFormatPr defaultColWidth="9.1796875" defaultRowHeight="12.5"/>
  <cols>
    <col min="1" max="1" width="5.453125" style="146" customWidth="1"/>
    <col min="2" max="2" width="13.1796875" style="146" customWidth="1"/>
    <col min="3" max="3" width="15.1796875" style="146" customWidth="1"/>
    <col min="4" max="4" width="18" style="146" customWidth="1"/>
    <col min="5" max="5" width="20.54296875" style="146" customWidth="1"/>
    <col min="6" max="6" width="21.26953125" style="146" customWidth="1"/>
    <col min="7" max="7" width="15.1796875" style="146" customWidth="1"/>
    <col min="8" max="8" width="15.54296875" style="146" customWidth="1"/>
    <col min="9" max="9" width="13.453125" style="146" customWidth="1"/>
    <col min="10" max="10" width="0" style="146" hidden="1" customWidth="1"/>
    <col min="11" max="16384" width="9.1796875" style="146"/>
  </cols>
  <sheetData>
    <row r="1" spans="1:10" ht="13.5">
      <c r="A1" s="597" t="s">
        <v>488</v>
      </c>
      <c r="B1" s="597"/>
      <c r="C1" s="597"/>
      <c r="D1" s="597"/>
      <c r="E1" s="597"/>
      <c r="F1" s="597"/>
      <c r="G1" s="559" t="s">
        <v>94</v>
      </c>
      <c r="H1" s="559"/>
    </row>
    <row r="2" spans="1:10" ht="13.5">
      <c r="A2" s="71" t="s">
        <v>124</v>
      </c>
      <c r="B2" s="70"/>
      <c r="C2" s="72"/>
      <c r="D2" s="72"/>
      <c r="E2" s="72"/>
      <c r="F2" s="72"/>
      <c r="G2" s="557" t="str">
        <f>'ფორმა N1'!M2</f>
        <v>01/01/2023-12/31/2023</v>
      </c>
      <c r="H2" s="557"/>
    </row>
    <row r="3" spans="1:10" ht="13.5">
      <c r="A3" s="71"/>
      <c r="B3" s="71"/>
      <c r="C3" s="71"/>
      <c r="D3" s="71"/>
      <c r="E3" s="71"/>
      <c r="F3" s="71"/>
      <c r="G3" s="204"/>
      <c r="H3" s="204"/>
    </row>
    <row r="4" spans="1:10" ht="13.5">
      <c r="A4" s="72" t="s">
        <v>254</v>
      </c>
      <c r="B4" s="72"/>
      <c r="C4" s="72"/>
      <c r="D4" s="72"/>
      <c r="E4" s="72"/>
      <c r="F4" s="72"/>
      <c r="G4" s="71"/>
      <c r="H4" s="71"/>
    </row>
    <row r="5" spans="1:10" ht="13.5">
      <c r="A5" s="75" t="str">
        <f>'ფორმა N1'!D4</f>
        <v>მოქალაქეთა პოლიტიკური გაერთიანება „ხალხისთვის“</v>
      </c>
      <c r="B5" s="75"/>
      <c r="C5" s="75"/>
      <c r="D5" s="75"/>
      <c r="E5" s="75"/>
      <c r="F5" s="75"/>
      <c r="G5" s="76"/>
      <c r="H5" s="76"/>
    </row>
    <row r="6" spans="1:10" ht="13.5">
      <c r="A6" s="72"/>
      <c r="B6" s="72"/>
      <c r="C6" s="72"/>
      <c r="D6" s="72"/>
      <c r="E6" s="72"/>
      <c r="F6" s="72"/>
      <c r="G6" s="71"/>
      <c r="H6" s="71"/>
    </row>
    <row r="7" spans="1:10" ht="13.5">
      <c r="A7" s="203"/>
      <c r="B7" s="203"/>
      <c r="C7" s="203"/>
      <c r="D7" s="203"/>
      <c r="E7" s="203"/>
      <c r="F7" s="203"/>
      <c r="G7" s="73"/>
      <c r="H7" s="73"/>
    </row>
    <row r="8" spans="1:10" ht="27">
      <c r="A8" s="85" t="s">
        <v>64</v>
      </c>
      <c r="B8" s="85" t="s">
        <v>309</v>
      </c>
      <c r="C8" s="85" t="s">
        <v>310</v>
      </c>
      <c r="D8" s="85" t="s">
        <v>209</v>
      </c>
      <c r="E8" s="85" t="s">
        <v>315</v>
      </c>
      <c r="F8" s="85" t="s">
        <v>311</v>
      </c>
      <c r="G8" s="74" t="s">
        <v>10</v>
      </c>
      <c r="H8" s="74" t="s">
        <v>9</v>
      </c>
      <c r="J8" s="170" t="s">
        <v>314</v>
      </c>
    </row>
    <row r="9" spans="1:10" ht="13.5">
      <c r="A9" s="93"/>
      <c r="B9" s="93"/>
      <c r="C9" s="93"/>
      <c r="D9" s="93"/>
      <c r="E9" s="93"/>
      <c r="F9" s="93"/>
      <c r="G9" s="4"/>
      <c r="H9" s="4"/>
      <c r="J9" s="170" t="s">
        <v>0</v>
      </c>
    </row>
    <row r="10" spans="1:10" ht="13.5">
      <c r="A10" s="93"/>
      <c r="B10" s="93"/>
      <c r="C10" s="93"/>
      <c r="D10" s="93"/>
      <c r="E10" s="93"/>
      <c r="F10" s="93"/>
      <c r="G10" s="4"/>
      <c r="H10" s="4"/>
    </row>
    <row r="11" spans="1:10" ht="13.5">
      <c r="A11" s="82"/>
      <c r="B11" s="82"/>
      <c r="C11" s="82"/>
      <c r="D11" s="82"/>
      <c r="E11" s="82"/>
      <c r="F11" s="82"/>
      <c r="G11" s="4"/>
      <c r="H11" s="4"/>
    </row>
    <row r="12" spans="1:10" ht="13.5">
      <c r="A12" s="82"/>
      <c r="B12" s="82"/>
      <c r="C12" s="82"/>
      <c r="D12" s="82"/>
      <c r="E12" s="82"/>
      <c r="F12" s="82"/>
      <c r="G12" s="4"/>
      <c r="H12" s="4"/>
    </row>
    <row r="13" spans="1:10" ht="13.5">
      <c r="A13" s="82"/>
      <c r="B13" s="82"/>
      <c r="C13" s="82"/>
      <c r="D13" s="82"/>
      <c r="E13" s="82"/>
      <c r="F13" s="82"/>
      <c r="G13" s="4"/>
      <c r="H13" s="4"/>
    </row>
    <row r="14" spans="1:10" ht="13.5">
      <c r="A14" s="82"/>
      <c r="B14" s="82"/>
      <c r="C14" s="82"/>
      <c r="D14" s="82"/>
      <c r="E14" s="82"/>
      <c r="F14" s="82"/>
      <c r="G14" s="4"/>
      <c r="H14" s="4"/>
    </row>
    <row r="15" spans="1:10" ht="13.5">
      <c r="A15" s="82"/>
      <c r="B15" s="82"/>
      <c r="C15" s="82"/>
      <c r="D15" s="82"/>
      <c r="E15" s="82"/>
      <c r="F15" s="82"/>
      <c r="G15" s="4"/>
      <c r="H15" s="4"/>
    </row>
    <row r="16" spans="1:10" ht="13.5">
      <c r="A16" s="82"/>
      <c r="B16" s="82"/>
      <c r="C16" s="82"/>
      <c r="D16" s="82"/>
      <c r="E16" s="82"/>
      <c r="F16" s="82"/>
      <c r="G16" s="4"/>
      <c r="H16" s="4"/>
    </row>
    <row r="17" spans="1:8" ht="13.5">
      <c r="A17" s="82"/>
      <c r="B17" s="82"/>
      <c r="C17" s="82"/>
      <c r="D17" s="82"/>
      <c r="E17" s="82"/>
      <c r="F17" s="82"/>
      <c r="G17" s="4"/>
      <c r="H17" s="4"/>
    </row>
    <row r="18" spans="1:8" ht="13.5">
      <c r="A18" s="82"/>
      <c r="B18" s="82"/>
      <c r="C18" s="82"/>
      <c r="D18" s="82"/>
      <c r="E18" s="82"/>
      <c r="F18" s="82"/>
      <c r="G18" s="4"/>
      <c r="H18" s="4"/>
    </row>
    <row r="19" spans="1:8" ht="13.5">
      <c r="A19" s="82"/>
      <c r="B19" s="82"/>
      <c r="C19" s="82"/>
      <c r="D19" s="82"/>
      <c r="E19" s="82"/>
      <c r="F19" s="82"/>
      <c r="G19" s="4"/>
      <c r="H19" s="4"/>
    </row>
    <row r="20" spans="1:8" ht="13.5">
      <c r="A20" s="82"/>
      <c r="B20" s="82"/>
      <c r="C20" s="82"/>
      <c r="D20" s="82"/>
      <c r="E20" s="82"/>
      <c r="F20" s="82"/>
      <c r="G20" s="4"/>
      <c r="H20" s="4"/>
    </row>
    <row r="21" spans="1:8" ht="13.5">
      <c r="A21" s="82"/>
      <c r="B21" s="82"/>
      <c r="C21" s="82"/>
      <c r="D21" s="82"/>
      <c r="E21" s="82"/>
      <c r="F21" s="82"/>
      <c r="G21" s="4"/>
      <c r="H21" s="4"/>
    </row>
    <row r="22" spans="1:8" ht="13.5">
      <c r="A22" s="82"/>
      <c r="B22" s="82"/>
      <c r="C22" s="82"/>
      <c r="D22" s="82"/>
      <c r="E22" s="82"/>
      <c r="F22" s="82"/>
      <c r="G22" s="4"/>
      <c r="H22" s="4"/>
    </row>
    <row r="23" spans="1:8" ht="13.5">
      <c r="A23" s="82"/>
      <c r="B23" s="82"/>
      <c r="C23" s="82"/>
      <c r="D23" s="82"/>
      <c r="E23" s="82"/>
      <c r="F23" s="82"/>
      <c r="G23" s="4"/>
      <c r="H23" s="4"/>
    </row>
    <row r="24" spans="1:8" ht="13.5">
      <c r="A24" s="82"/>
      <c r="B24" s="82"/>
      <c r="C24" s="82"/>
      <c r="D24" s="82"/>
      <c r="E24" s="82"/>
      <c r="F24" s="82"/>
      <c r="G24" s="4"/>
      <c r="H24" s="4"/>
    </row>
    <row r="25" spans="1:8" ht="13.5">
      <c r="A25" s="82"/>
      <c r="B25" s="82"/>
      <c r="C25" s="82"/>
      <c r="D25" s="82"/>
      <c r="E25" s="82"/>
      <c r="F25" s="82"/>
      <c r="G25" s="4"/>
      <c r="H25" s="4"/>
    </row>
    <row r="26" spans="1:8" ht="13.5">
      <c r="A26" s="82"/>
      <c r="B26" s="82"/>
      <c r="C26" s="82"/>
      <c r="D26" s="82"/>
      <c r="E26" s="82"/>
      <c r="F26" s="82"/>
      <c r="G26" s="4"/>
      <c r="H26" s="4"/>
    </row>
    <row r="27" spans="1:8" ht="13.5">
      <c r="A27" s="82"/>
      <c r="B27" s="82"/>
      <c r="C27" s="82"/>
      <c r="D27" s="82"/>
      <c r="E27" s="82"/>
      <c r="F27" s="82"/>
      <c r="G27" s="4"/>
      <c r="H27" s="4"/>
    </row>
    <row r="28" spans="1:8" ht="13.5">
      <c r="A28" s="82"/>
      <c r="B28" s="82"/>
      <c r="C28" s="82"/>
      <c r="D28" s="82"/>
      <c r="E28" s="82"/>
      <c r="F28" s="82"/>
      <c r="G28" s="4"/>
      <c r="H28" s="4"/>
    </row>
    <row r="29" spans="1:8" ht="13.5">
      <c r="A29" s="82"/>
      <c r="B29" s="82"/>
      <c r="C29" s="82"/>
      <c r="D29" s="82"/>
      <c r="E29" s="82"/>
      <c r="F29" s="82"/>
      <c r="G29" s="4"/>
      <c r="H29" s="4"/>
    </row>
    <row r="30" spans="1:8" ht="13.5">
      <c r="A30" s="82"/>
      <c r="B30" s="82"/>
      <c r="C30" s="82"/>
      <c r="D30" s="82"/>
      <c r="E30" s="82"/>
      <c r="F30" s="82"/>
      <c r="G30" s="4"/>
      <c r="H30" s="4"/>
    </row>
    <row r="31" spans="1:8" ht="13.5">
      <c r="A31" s="82"/>
      <c r="B31" s="82"/>
      <c r="C31" s="82"/>
      <c r="D31" s="82"/>
      <c r="E31" s="82"/>
      <c r="F31" s="82"/>
      <c r="G31" s="4"/>
      <c r="H31" s="4"/>
    </row>
    <row r="32" spans="1:8" ht="13.5">
      <c r="A32" s="82"/>
      <c r="B32" s="82"/>
      <c r="C32" s="82"/>
      <c r="D32" s="82"/>
      <c r="E32" s="82"/>
      <c r="F32" s="82"/>
      <c r="G32" s="4"/>
      <c r="H32" s="4"/>
    </row>
    <row r="33" spans="1:9" ht="13.5">
      <c r="A33" s="82"/>
      <c r="B33" s="82"/>
      <c r="C33" s="82"/>
      <c r="D33" s="82"/>
      <c r="E33" s="82"/>
      <c r="F33" s="82"/>
      <c r="G33" s="4"/>
      <c r="H33" s="4"/>
    </row>
    <row r="34" spans="1:9" ht="13.5">
      <c r="A34" s="82"/>
      <c r="B34" s="94"/>
      <c r="C34" s="94"/>
      <c r="D34" s="94"/>
      <c r="E34" s="94"/>
      <c r="F34" s="94" t="s">
        <v>313</v>
      </c>
      <c r="G34" s="81">
        <f>SUM(G9:G33)</f>
        <v>0</v>
      </c>
      <c r="H34" s="81">
        <f>SUM(H9:H33)</f>
        <v>0</v>
      </c>
    </row>
    <row r="35" spans="1:9" ht="13.5">
      <c r="A35" s="168"/>
      <c r="B35" s="168"/>
      <c r="C35" s="168"/>
      <c r="D35" s="168"/>
      <c r="E35" s="168"/>
      <c r="F35" s="168"/>
      <c r="G35" s="168"/>
      <c r="H35" s="145"/>
      <c r="I35" s="145"/>
    </row>
    <row r="36" spans="1:9" ht="13.5">
      <c r="A36" s="589" t="s">
        <v>470</v>
      </c>
      <c r="B36" s="589"/>
      <c r="C36" s="589"/>
      <c r="D36" s="589"/>
      <c r="E36" s="589"/>
      <c r="F36" s="589"/>
      <c r="G36" s="589"/>
      <c r="H36" s="589"/>
      <c r="I36" s="145"/>
    </row>
    <row r="37" spans="1:9" ht="13.5">
      <c r="A37" s="169"/>
      <c r="B37" s="169"/>
      <c r="C37" s="168"/>
      <c r="D37" s="168"/>
      <c r="E37" s="168"/>
      <c r="F37" s="168"/>
      <c r="G37" s="168"/>
      <c r="H37" s="145"/>
      <c r="I37" s="145"/>
    </row>
    <row r="38" spans="1:9" ht="13.5">
      <c r="A38" s="169"/>
      <c r="B38" s="169"/>
      <c r="C38" s="145"/>
      <c r="D38" s="145"/>
      <c r="E38" s="145"/>
      <c r="F38" s="145"/>
      <c r="G38" s="145"/>
      <c r="H38" s="145"/>
      <c r="I38" s="145"/>
    </row>
    <row r="39" spans="1:9">
      <c r="A39" s="167"/>
      <c r="B39" s="167"/>
      <c r="C39" s="167"/>
      <c r="D39" s="167"/>
      <c r="E39" s="167"/>
      <c r="F39" s="167"/>
      <c r="G39" s="167"/>
      <c r="H39" s="167"/>
      <c r="I39" s="167"/>
    </row>
    <row r="40" spans="1:9" ht="13.5">
      <c r="A40" s="150" t="s">
        <v>93</v>
      </c>
      <c r="B40" s="150"/>
      <c r="C40" s="145"/>
      <c r="D40" s="145"/>
      <c r="E40" s="145"/>
      <c r="F40" s="145"/>
      <c r="G40" s="145"/>
      <c r="H40" s="145"/>
      <c r="I40" s="145"/>
    </row>
    <row r="41" spans="1:9" ht="13.5">
      <c r="A41" s="145"/>
      <c r="B41" s="145"/>
      <c r="C41" s="145"/>
      <c r="D41" s="145"/>
      <c r="E41" s="145"/>
      <c r="F41" s="145"/>
      <c r="G41" s="145"/>
      <c r="H41" s="145"/>
      <c r="I41" s="145"/>
    </row>
    <row r="42" spans="1:9" ht="13.5">
      <c r="A42" s="145"/>
      <c r="B42" s="145"/>
      <c r="C42" s="145"/>
      <c r="D42" s="145"/>
      <c r="E42" s="145"/>
      <c r="F42" s="145"/>
      <c r="G42" s="145"/>
      <c r="H42" s="145"/>
      <c r="I42" s="151"/>
    </row>
    <row r="43" spans="1:9" ht="13.5">
      <c r="A43" s="150"/>
      <c r="B43" s="150"/>
      <c r="C43" s="150" t="s">
        <v>370</v>
      </c>
      <c r="D43" s="150"/>
      <c r="E43" s="168"/>
      <c r="F43" s="150"/>
      <c r="G43" s="150"/>
      <c r="H43" s="145"/>
      <c r="I43" s="151"/>
    </row>
    <row r="44" spans="1:9" ht="13.5">
      <c r="A44" s="145"/>
      <c r="B44" s="145"/>
      <c r="C44" s="145" t="s">
        <v>250</v>
      </c>
      <c r="D44" s="145"/>
      <c r="E44" s="145"/>
      <c r="F44" s="145"/>
      <c r="G44" s="145"/>
      <c r="H44" s="145"/>
      <c r="I44" s="151"/>
    </row>
    <row r="45" spans="1:9" ht="13">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J28" sqref="J28"/>
    </sheetView>
  </sheetViews>
  <sheetFormatPr defaultColWidth="9.1796875" defaultRowHeight="12.5"/>
  <cols>
    <col min="1" max="1" width="5.453125" style="170" customWidth="1"/>
    <col min="2" max="2" width="27.54296875" style="170" customWidth="1"/>
    <col min="3" max="3" width="19.26953125" style="170" customWidth="1"/>
    <col min="4" max="4" width="16.81640625" style="170" customWidth="1"/>
    <col min="5" max="5" width="13.1796875" style="170" customWidth="1"/>
    <col min="6" max="6" width="17" style="170" customWidth="1"/>
    <col min="7" max="7" width="13.7265625" style="170" customWidth="1"/>
    <col min="8" max="8" width="19.453125" style="170" bestFit="1" customWidth="1"/>
    <col min="9" max="9" width="18.54296875" style="170" bestFit="1" customWidth="1"/>
    <col min="10" max="10" width="16.7265625" style="170" customWidth="1"/>
    <col min="11" max="11" width="17.7265625" style="170" customWidth="1"/>
    <col min="12" max="12" width="12.81640625" style="170" customWidth="1"/>
    <col min="13" max="16384" width="9.1796875" style="170"/>
  </cols>
  <sheetData>
    <row r="2" spans="1:12" ht="13.5">
      <c r="A2" s="582" t="s">
        <v>389</v>
      </c>
      <c r="B2" s="582"/>
      <c r="C2" s="582"/>
      <c r="D2" s="582"/>
      <c r="E2" s="257"/>
      <c r="F2" s="72"/>
      <c r="G2" s="72"/>
      <c r="H2" s="72"/>
      <c r="I2" s="72"/>
      <c r="J2" s="260"/>
      <c r="K2" s="259"/>
      <c r="L2" s="259" t="s">
        <v>94</v>
      </c>
    </row>
    <row r="3" spans="1:12" ht="13.5">
      <c r="A3" s="71" t="s">
        <v>124</v>
      </c>
      <c r="B3" s="70"/>
      <c r="C3" s="72"/>
      <c r="D3" s="72"/>
      <c r="E3" s="72"/>
      <c r="F3" s="72"/>
      <c r="G3" s="72"/>
      <c r="H3" s="72"/>
      <c r="I3" s="72"/>
      <c r="J3" s="260"/>
      <c r="K3" s="557" t="str">
        <f>'ფორმა N1'!M2</f>
        <v>01/01/2023-12/31/2023</v>
      </c>
      <c r="L3" s="557"/>
    </row>
    <row r="4" spans="1:12" ht="13.5">
      <c r="A4" s="71"/>
      <c r="B4" s="71"/>
      <c r="C4" s="70"/>
      <c r="D4" s="70"/>
      <c r="E4" s="70"/>
      <c r="F4" s="70"/>
      <c r="G4" s="70"/>
      <c r="H4" s="70"/>
      <c r="I4" s="70"/>
      <c r="J4" s="260"/>
      <c r="K4" s="260"/>
      <c r="L4" s="260"/>
    </row>
    <row r="5" spans="1:12" ht="13.5">
      <c r="A5" s="72" t="s">
        <v>254</v>
      </c>
      <c r="B5" s="72"/>
      <c r="C5" s="72"/>
      <c r="D5" s="72"/>
      <c r="E5" s="72"/>
      <c r="F5" s="72"/>
      <c r="G5" s="72"/>
      <c r="H5" s="72"/>
      <c r="I5" s="72"/>
      <c r="J5" s="71"/>
      <c r="K5" s="71"/>
      <c r="L5" s="71"/>
    </row>
    <row r="6" spans="1:12" ht="13.5">
      <c r="A6" s="75" t="str">
        <f>'ფორმა N1'!D4</f>
        <v>მოქალაქეთა პოლიტიკური გაერთიანება „ხალხისთვის“</v>
      </c>
      <c r="B6" s="75"/>
      <c r="C6" s="75"/>
      <c r="D6" s="75"/>
      <c r="E6" s="75"/>
      <c r="F6" s="75"/>
      <c r="G6" s="75"/>
      <c r="H6" s="75"/>
      <c r="I6" s="75"/>
      <c r="J6" s="76"/>
      <c r="K6" s="76"/>
    </row>
    <row r="7" spans="1:12" ht="13.5">
      <c r="A7" s="72"/>
      <c r="B7" s="72"/>
      <c r="C7" s="72"/>
      <c r="D7" s="72"/>
      <c r="E7" s="72"/>
      <c r="F7" s="72"/>
      <c r="G7" s="72"/>
      <c r="H7" s="72"/>
      <c r="I7" s="72"/>
      <c r="J7" s="71"/>
      <c r="K7" s="71"/>
      <c r="L7" s="71"/>
    </row>
    <row r="8" spans="1:12" ht="13.5">
      <c r="A8" s="255"/>
      <c r="B8" s="255"/>
      <c r="C8" s="255"/>
      <c r="D8" s="255"/>
      <c r="E8" s="255"/>
      <c r="F8" s="255"/>
      <c r="G8" s="255"/>
      <c r="H8" s="255"/>
      <c r="I8" s="255"/>
      <c r="J8" s="73"/>
      <c r="K8" s="73"/>
      <c r="L8" s="73"/>
    </row>
    <row r="9" spans="1:12" ht="40.5">
      <c r="A9" s="85" t="s">
        <v>64</v>
      </c>
      <c r="B9" s="85" t="s">
        <v>390</v>
      </c>
      <c r="C9" s="85" t="s">
        <v>391</v>
      </c>
      <c r="D9" s="85" t="s">
        <v>392</v>
      </c>
      <c r="E9" s="85" t="s">
        <v>393</v>
      </c>
      <c r="F9" s="85" t="s">
        <v>394</v>
      </c>
      <c r="G9" s="85" t="s">
        <v>395</v>
      </c>
      <c r="H9" s="85" t="s">
        <v>416</v>
      </c>
      <c r="I9" s="85" t="s">
        <v>396</v>
      </c>
      <c r="J9" s="85" t="s">
        <v>397</v>
      </c>
      <c r="K9" s="85" t="s">
        <v>398</v>
      </c>
      <c r="L9" s="85" t="s">
        <v>293</v>
      </c>
    </row>
    <row r="10" spans="1:12" ht="13.5">
      <c r="A10" s="93">
        <v>1</v>
      </c>
      <c r="B10" s="346"/>
      <c r="C10" s="93"/>
      <c r="D10" s="93"/>
      <c r="E10" s="93"/>
      <c r="F10" s="93"/>
      <c r="G10" s="93"/>
      <c r="H10" s="93"/>
      <c r="I10" s="93"/>
      <c r="J10" s="4"/>
      <c r="K10" s="4"/>
      <c r="L10" s="93"/>
    </row>
    <row r="11" spans="1:12" ht="13.5">
      <c r="A11" s="93">
        <v>2</v>
      </c>
      <c r="B11" s="346"/>
      <c r="C11" s="93"/>
      <c r="D11" s="93"/>
      <c r="E11" s="93"/>
      <c r="F11" s="93"/>
      <c r="G11" s="93"/>
      <c r="H11" s="93"/>
      <c r="I11" s="93"/>
      <c r="J11" s="4"/>
      <c r="K11" s="4"/>
      <c r="L11" s="93"/>
    </row>
    <row r="12" spans="1:12" ht="13.5">
      <c r="A12" s="93">
        <v>3</v>
      </c>
      <c r="B12" s="346"/>
      <c r="C12" s="82"/>
      <c r="D12" s="82"/>
      <c r="E12" s="82"/>
      <c r="F12" s="82"/>
      <c r="G12" s="82"/>
      <c r="H12" s="82"/>
      <c r="I12" s="82"/>
      <c r="J12" s="4"/>
      <c r="K12" s="4"/>
      <c r="L12" s="82"/>
    </row>
    <row r="13" spans="1:12" ht="13.5">
      <c r="A13" s="93">
        <v>4</v>
      </c>
      <c r="B13" s="346"/>
      <c r="C13" s="82"/>
      <c r="D13" s="82"/>
      <c r="E13" s="82"/>
      <c r="F13" s="82"/>
      <c r="G13" s="82"/>
      <c r="H13" s="82"/>
      <c r="I13" s="82"/>
      <c r="J13" s="4"/>
      <c r="K13" s="4"/>
      <c r="L13" s="82"/>
    </row>
    <row r="14" spans="1:12" ht="13.5">
      <c r="A14" s="93">
        <v>5</v>
      </c>
      <c r="B14" s="346"/>
      <c r="C14" s="82"/>
      <c r="D14" s="82"/>
      <c r="E14" s="82"/>
      <c r="F14" s="82"/>
      <c r="G14" s="82"/>
      <c r="H14" s="82"/>
      <c r="I14" s="82"/>
      <c r="J14" s="4"/>
      <c r="K14" s="4"/>
      <c r="L14" s="82"/>
    </row>
    <row r="15" spans="1:12" ht="13.5">
      <c r="A15" s="93">
        <v>6</v>
      </c>
      <c r="B15" s="346"/>
      <c r="C15" s="82"/>
      <c r="D15" s="82"/>
      <c r="E15" s="82"/>
      <c r="F15" s="82"/>
      <c r="G15" s="82"/>
      <c r="H15" s="82"/>
      <c r="I15" s="82"/>
      <c r="J15" s="4"/>
      <c r="K15" s="4"/>
      <c r="L15" s="82"/>
    </row>
    <row r="16" spans="1:12" ht="13.5">
      <c r="A16" s="93">
        <v>7</v>
      </c>
      <c r="B16" s="346"/>
      <c r="C16" s="82"/>
      <c r="D16" s="82"/>
      <c r="E16" s="82"/>
      <c r="F16" s="82"/>
      <c r="G16" s="82"/>
      <c r="H16" s="82"/>
      <c r="I16" s="82"/>
      <c r="J16" s="4"/>
      <c r="K16" s="4"/>
      <c r="L16" s="82"/>
    </row>
    <row r="17" spans="1:12" ht="13.5">
      <c r="A17" s="93">
        <v>8</v>
      </c>
      <c r="B17" s="346"/>
      <c r="C17" s="82"/>
      <c r="D17" s="82"/>
      <c r="E17" s="82"/>
      <c r="F17" s="82"/>
      <c r="G17" s="82"/>
      <c r="H17" s="82"/>
      <c r="I17" s="82"/>
      <c r="J17" s="4"/>
      <c r="K17" s="4"/>
      <c r="L17" s="82"/>
    </row>
    <row r="18" spans="1:12" ht="13.5">
      <c r="A18" s="93">
        <v>9</v>
      </c>
      <c r="B18" s="346"/>
      <c r="C18" s="82"/>
      <c r="D18" s="82"/>
      <c r="E18" s="82"/>
      <c r="F18" s="82"/>
      <c r="G18" s="82"/>
      <c r="H18" s="82"/>
      <c r="I18" s="82"/>
      <c r="J18" s="4"/>
      <c r="K18" s="4"/>
      <c r="L18" s="82"/>
    </row>
    <row r="19" spans="1:12" ht="13.5">
      <c r="A19" s="93">
        <v>10</v>
      </c>
      <c r="B19" s="346"/>
      <c r="C19" s="82"/>
      <c r="D19" s="82"/>
      <c r="E19" s="82"/>
      <c r="F19" s="82"/>
      <c r="G19" s="82"/>
      <c r="H19" s="82"/>
      <c r="I19" s="82"/>
      <c r="J19" s="4"/>
      <c r="K19" s="4"/>
      <c r="L19" s="82"/>
    </row>
    <row r="20" spans="1:12" ht="13.5">
      <c r="A20" s="93">
        <v>11</v>
      </c>
      <c r="B20" s="346"/>
      <c r="C20" s="82"/>
      <c r="D20" s="82"/>
      <c r="E20" s="82"/>
      <c r="F20" s="82"/>
      <c r="G20" s="82"/>
      <c r="H20" s="82"/>
      <c r="I20" s="82"/>
      <c r="J20" s="4"/>
      <c r="K20" s="4"/>
      <c r="L20" s="82"/>
    </row>
    <row r="21" spans="1:12" ht="13.5">
      <c r="A21" s="93">
        <v>12</v>
      </c>
      <c r="B21" s="346"/>
      <c r="C21" s="82"/>
      <c r="D21" s="82"/>
      <c r="E21" s="82"/>
      <c r="F21" s="82"/>
      <c r="G21" s="82"/>
      <c r="H21" s="82"/>
      <c r="I21" s="82"/>
      <c r="J21" s="4"/>
      <c r="K21" s="4"/>
      <c r="L21" s="82"/>
    </row>
    <row r="22" spans="1:12" ht="13.5">
      <c r="A22" s="93">
        <v>13</v>
      </c>
      <c r="B22" s="346"/>
      <c r="C22" s="82"/>
      <c r="D22" s="82"/>
      <c r="E22" s="82"/>
      <c r="F22" s="82"/>
      <c r="G22" s="82"/>
      <c r="H22" s="82"/>
      <c r="I22" s="82"/>
      <c r="J22" s="4"/>
      <c r="K22" s="4"/>
      <c r="L22" s="82"/>
    </row>
    <row r="23" spans="1:12" ht="13.5">
      <c r="A23" s="93">
        <v>14</v>
      </c>
      <c r="B23" s="346"/>
      <c r="C23" s="82"/>
      <c r="D23" s="82"/>
      <c r="E23" s="82"/>
      <c r="F23" s="82"/>
      <c r="G23" s="82"/>
      <c r="H23" s="82"/>
      <c r="I23" s="82"/>
      <c r="J23" s="4"/>
      <c r="K23" s="4"/>
      <c r="L23" s="82"/>
    </row>
    <row r="24" spans="1:12" ht="13.5">
      <c r="A24" s="93">
        <v>15</v>
      </c>
      <c r="B24" s="346"/>
      <c r="C24" s="82"/>
      <c r="D24" s="82"/>
      <c r="E24" s="82"/>
      <c r="F24" s="82"/>
      <c r="G24" s="82"/>
      <c r="H24" s="82"/>
      <c r="I24" s="82"/>
      <c r="J24" s="4"/>
      <c r="K24" s="4"/>
      <c r="L24" s="82"/>
    </row>
    <row r="25" spans="1:12" ht="13.5">
      <c r="A25" s="93">
        <v>16</v>
      </c>
      <c r="B25" s="346"/>
      <c r="C25" s="82"/>
      <c r="D25" s="82"/>
      <c r="E25" s="82"/>
      <c r="F25" s="82"/>
      <c r="G25" s="82"/>
      <c r="H25" s="82"/>
      <c r="I25" s="82"/>
      <c r="J25" s="4"/>
      <c r="K25" s="4"/>
      <c r="L25" s="82"/>
    </row>
    <row r="26" spans="1:12" ht="13.5">
      <c r="A26" s="93">
        <v>17</v>
      </c>
      <c r="B26" s="346"/>
      <c r="C26" s="82"/>
      <c r="D26" s="82"/>
      <c r="E26" s="82"/>
      <c r="F26" s="82"/>
      <c r="G26" s="82"/>
      <c r="H26" s="82"/>
      <c r="I26" s="82"/>
      <c r="J26" s="4"/>
      <c r="K26" s="4"/>
      <c r="L26" s="82"/>
    </row>
    <row r="27" spans="1:12" ht="13.5">
      <c r="A27" s="93">
        <v>18</v>
      </c>
      <c r="B27" s="346"/>
      <c r="C27" s="82"/>
      <c r="D27" s="82"/>
      <c r="E27" s="82"/>
      <c r="F27" s="82"/>
      <c r="G27" s="82"/>
      <c r="H27" s="82"/>
      <c r="I27" s="82"/>
      <c r="J27" s="4"/>
      <c r="K27" s="4"/>
      <c r="L27" s="82"/>
    </row>
    <row r="28" spans="1:12" ht="13.5">
      <c r="A28" s="93">
        <v>19</v>
      </c>
      <c r="B28" s="346"/>
      <c r="C28" s="82"/>
      <c r="D28" s="82"/>
      <c r="E28" s="82"/>
      <c r="F28" s="82"/>
      <c r="G28" s="82"/>
      <c r="H28" s="82"/>
      <c r="I28" s="82"/>
      <c r="J28" s="4"/>
      <c r="K28" s="4"/>
      <c r="L28" s="82"/>
    </row>
    <row r="29" spans="1:12" ht="13.5">
      <c r="A29" s="93">
        <v>20</v>
      </c>
      <c r="B29" s="346"/>
      <c r="C29" s="82"/>
      <c r="D29" s="82"/>
      <c r="E29" s="82"/>
      <c r="F29" s="82"/>
      <c r="G29" s="82"/>
      <c r="H29" s="82"/>
      <c r="I29" s="82"/>
      <c r="J29" s="4"/>
      <c r="K29" s="4"/>
      <c r="L29" s="82"/>
    </row>
    <row r="30" spans="1:12" ht="13.5">
      <c r="A30" s="93">
        <v>21</v>
      </c>
      <c r="B30" s="346"/>
      <c r="C30" s="82"/>
      <c r="D30" s="82"/>
      <c r="E30" s="82"/>
      <c r="F30" s="82"/>
      <c r="G30" s="82"/>
      <c r="H30" s="82"/>
      <c r="I30" s="82"/>
      <c r="J30" s="4"/>
      <c r="K30" s="4"/>
      <c r="L30" s="82"/>
    </row>
    <row r="31" spans="1:12" ht="13.5">
      <c r="A31" s="93">
        <v>22</v>
      </c>
      <c r="B31" s="346"/>
      <c r="C31" s="82"/>
      <c r="D31" s="82"/>
      <c r="E31" s="82"/>
      <c r="F31" s="82"/>
      <c r="G31" s="82"/>
      <c r="H31" s="82"/>
      <c r="I31" s="82"/>
      <c r="J31" s="4"/>
      <c r="K31" s="4"/>
      <c r="L31" s="82"/>
    </row>
    <row r="32" spans="1:12" ht="13.5">
      <c r="A32" s="93">
        <v>23</v>
      </c>
      <c r="B32" s="346"/>
      <c r="C32" s="82"/>
      <c r="D32" s="82"/>
      <c r="E32" s="82"/>
      <c r="F32" s="82"/>
      <c r="G32" s="82"/>
      <c r="H32" s="82"/>
      <c r="I32" s="82"/>
      <c r="J32" s="4"/>
      <c r="K32" s="4"/>
      <c r="L32" s="82"/>
    </row>
    <row r="33" spans="1:12" ht="13.5">
      <c r="A33" s="93">
        <v>24</v>
      </c>
      <c r="B33" s="346"/>
      <c r="C33" s="82"/>
      <c r="D33" s="82"/>
      <c r="E33" s="82"/>
      <c r="F33" s="82"/>
      <c r="G33" s="82"/>
      <c r="H33" s="82"/>
      <c r="I33" s="82"/>
      <c r="J33" s="4"/>
      <c r="K33" s="4"/>
      <c r="L33" s="82"/>
    </row>
    <row r="34" spans="1:12" ht="13.5">
      <c r="A34" s="82" t="s">
        <v>256</v>
      </c>
      <c r="B34" s="346"/>
      <c r="C34" s="82"/>
      <c r="D34" s="82"/>
      <c r="E34" s="82"/>
      <c r="F34" s="82"/>
      <c r="G34" s="82"/>
      <c r="H34" s="82"/>
      <c r="I34" s="82"/>
      <c r="J34" s="4"/>
      <c r="K34" s="4"/>
      <c r="L34" s="82"/>
    </row>
    <row r="35" spans="1:12" ht="13.5">
      <c r="A35" s="82"/>
      <c r="B35" s="346"/>
      <c r="C35" s="94"/>
      <c r="D35" s="94"/>
      <c r="E35" s="94"/>
      <c r="F35" s="94"/>
      <c r="G35" s="82"/>
      <c r="H35" s="82"/>
      <c r="I35" s="82"/>
      <c r="J35" s="82" t="s">
        <v>399</v>
      </c>
      <c r="K35" s="81">
        <f>SUM(K10:K34)</f>
        <v>0</v>
      </c>
      <c r="L35" s="82"/>
    </row>
    <row r="36" spans="1:12" ht="13.5">
      <c r="A36" s="168"/>
      <c r="B36" s="168"/>
      <c r="C36" s="168"/>
      <c r="D36" s="168"/>
      <c r="E36" s="168"/>
      <c r="F36" s="168"/>
      <c r="G36" s="168"/>
      <c r="H36" s="168"/>
      <c r="I36" s="168"/>
      <c r="J36" s="168"/>
      <c r="K36" s="145"/>
    </row>
    <row r="37" spans="1:12" ht="26.25" customHeight="1">
      <c r="A37" s="587" t="s">
        <v>501</v>
      </c>
      <c r="B37" s="587"/>
      <c r="C37" s="587"/>
      <c r="D37" s="587"/>
      <c r="E37" s="587"/>
      <c r="F37" s="587"/>
      <c r="G37" s="587"/>
      <c r="H37" s="587"/>
      <c r="I37" s="587"/>
      <c r="J37" s="587"/>
      <c r="K37" s="587"/>
      <c r="L37" s="587"/>
    </row>
    <row r="38" spans="1:12" ht="13.5">
      <c r="A38" s="579" t="s">
        <v>462</v>
      </c>
      <c r="B38" s="579"/>
      <c r="C38" s="579"/>
      <c r="D38" s="579"/>
      <c r="E38" s="579"/>
      <c r="F38" s="579"/>
      <c r="G38" s="579"/>
      <c r="H38" s="579"/>
      <c r="I38" s="579"/>
      <c r="J38" s="579"/>
      <c r="K38" s="579"/>
      <c r="L38" s="579"/>
    </row>
    <row r="39" spans="1:12" ht="13.5">
      <c r="A39" s="579" t="s">
        <v>483</v>
      </c>
      <c r="B39" s="579"/>
      <c r="C39" s="579"/>
      <c r="D39" s="579"/>
      <c r="E39" s="579"/>
      <c r="F39" s="579"/>
      <c r="G39" s="579"/>
      <c r="H39" s="579"/>
      <c r="I39" s="579"/>
      <c r="J39" s="579"/>
      <c r="K39" s="579"/>
      <c r="L39" s="579"/>
    </row>
    <row r="40" spans="1:12" ht="13.5">
      <c r="A40" s="579" t="s">
        <v>471</v>
      </c>
      <c r="B40" s="579"/>
      <c r="C40" s="579"/>
      <c r="D40" s="579"/>
      <c r="E40" s="579"/>
      <c r="F40" s="579"/>
      <c r="G40" s="579"/>
      <c r="H40" s="579"/>
      <c r="I40" s="579"/>
      <c r="J40" s="579"/>
      <c r="K40" s="579"/>
      <c r="L40" s="579"/>
    </row>
    <row r="41" spans="1:12" ht="34.5" customHeight="1">
      <c r="A41" s="580" t="s">
        <v>464</v>
      </c>
      <c r="B41" s="580"/>
      <c r="C41" s="580"/>
      <c r="D41" s="580"/>
      <c r="E41" s="580"/>
      <c r="F41" s="580"/>
      <c r="G41" s="580"/>
      <c r="H41" s="580"/>
      <c r="I41" s="580"/>
      <c r="J41" s="580"/>
      <c r="K41" s="580"/>
      <c r="L41" s="580"/>
    </row>
    <row r="42" spans="1:12" s="294" customFormat="1" ht="15" customHeight="1">
      <c r="A42" s="598"/>
      <c r="B42" s="598"/>
      <c r="C42" s="598"/>
      <c r="D42" s="598"/>
      <c r="E42" s="598"/>
      <c r="F42" s="598"/>
      <c r="G42" s="598"/>
      <c r="H42" s="598"/>
      <c r="I42" s="598"/>
      <c r="J42" s="598"/>
      <c r="K42" s="598"/>
      <c r="L42" s="598"/>
    </row>
    <row r="43" spans="1:12" ht="13.5">
      <c r="A43" s="583" t="s">
        <v>93</v>
      </c>
      <c r="B43" s="583"/>
      <c r="C43" s="347"/>
      <c r="D43" s="348"/>
      <c r="E43" s="348"/>
      <c r="F43" s="347"/>
      <c r="G43" s="347"/>
      <c r="H43" s="347"/>
      <c r="I43" s="347"/>
      <c r="J43" s="347"/>
      <c r="K43" s="145"/>
    </row>
    <row r="44" spans="1:12" ht="13.5">
      <c r="A44" s="347"/>
      <c r="B44" s="348"/>
      <c r="C44" s="347"/>
      <c r="D44" s="348"/>
      <c r="E44" s="348"/>
      <c r="F44" s="347"/>
      <c r="G44" s="347"/>
      <c r="H44" s="347"/>
      <c r="I44" s="347"/>
      <c r="J44" s="349"/>
      <c r="K44" s="145"/>
    </row>
    <row r="45" spans="1:12" ht="13.5">
      <c r="A45" s="347"/>
      <c r="B45" s="348"/>
      <c r="C45" s="584" t="s">
        <v>248</v>
      </c>
      <c r="D45" s="584"/>
      <c r="E45" s="350"/>
      <c r="F45" s="351"/>
      <c r="G45" s="585" t="s">
        <v>400</v>
      </c>
      <c r="H45" s="585"/>
      <c r="I45" s="585"/>
      <c r="J45" s="352"/>
      <c r="K45" s="145"/>
    </row>
    <row r="46" spans="1:12" ht="13.5">
      <c r="A46" s="347"/>
      <c r="B46" s="348"/>
      <c r="C46" s="347"/>
      <c r="D46" s="348"/>
      <c r="E46" s="348"/>
      <c r="F46" s="347"/>
      <c r="G46" s="586"/>
      <c r="H46" s="586"/>
      <c r="I46" s="586"/>
      <c r="J46" s="352"/>
      <c r="K46" s="145"/>
    </row>
    <row r="47" spans="1:12" ht="13.5">
      <c r="A47" s="347"/>
      <c r="B47" s="348"/>
      <c r="C47" s="581" t="s">
        <v>123</v>
      </c>
      <c r="D47" s="581"/>
      <c r="E47" s="350"/>
      <c r="F47" s="351"/>
      <c r="G47" s="347"/>
      <c r="H47" s="347"/>
      <c r="I47" s="347"/>
      <c r="J47" s="347"/>
      <c r="K47" s="145"/>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zoomScale="80" zoomScaleNormal="100" zoomScaleSheetLayoutView="80" workbookViewId="0">
      <selection activeCell="L70" sqref="L70"/>
    </sheetView>
  </sheetViews>
  <sheetFormatPr defaultColWidth="9.1796875" defaultRowHeight="13.5"/>
  <cols>
    <col min="1" max="1" width="12.81640625" style="26" customWidth="1"/>
    <col min="2" max="2" width="62.7265625" style="25" customWidth="1"/>
    <col min="3" max="3" width="14.81640625" style="2" customWidth="1"/>
    <col min="4" max="4" width="21.453125" style="2" customWidth="1"/>
    <col min="5" max="5" width="0.81640625" style="2" customWidth="1"/>
    <col min="6" max="16384" width="9.1796875" style="2"/>
  </cols>
  <sheetData>
    <row r="1" spans="1:5">
      <c r="A1" s="70" t="s">
        <v>500</v>
      </c>
      <c r="B1" s="113"/>
      <c r="C1" s="599" t="s">
        <v>182</v>
      </c>
      <c r="D1" s="599"/>
      <c r="E1" s="99"/>
    </row>
    <row r="2" spans="1:5">
      <c r="A2" s="71" t="s">
        <v>124</v>
      </c>
      <c r="B2" s="113"/>
      <c r="C2" s="72"/>
      <c r="D2" s="166" t="str">
        <f>'ფორმა N1'!M2</f>
        <v>01/01/2023-12/31/2023</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t="str">
        <f>'ფორმა N1'!D4</f>
        <v>მოქალაქეთა პოლიტიკური გაერთიანება „ხალხისთვის“</v>
      </c>
      <c r="B5" s="112"/>
      <c r="C5" s="112"/>
      <c r="D5" s="56"/>
      <c r="E5" s="102"/>
    </row>
    <row r="6" spans="1:5">
      <c r="A6" s="72"/>
      <c r="B6" s="71"/>
      <c r="C6" s="71"/>
      <c r="D6" s="71"/>
      <c r="E6" s="102"/>
    </row>
    <row r="7" spans="1:5">
      <c r="A7" s="107"/>
      <c r="B7" s="114"/>
      <c r="C7" s="115"/>
      <c r="D7" s="115"/>
      <c r="E7" s="99"/>
    </row>
    <row r="8" spans="1:5" ht="40.5">
      <c r="A8" s="116" t="s">
        <v>97</v>
      </c>
      <c r="B8" s="116" t="s">
        <v>174</v>
      </c>
      <c r="C8" s="116" t="s">
        <v>282</v>
      </c>
      <c r="D8" s="116" t="s">
        <v>238</v>
      </c>
      <c r="E8" s="99"/>
    </row>
    <row r="9" spans="1:5">
      <c r="A9" s="46"/>
      <c r="B9" s="47"/>
      <c r="C9" s="140"/>
      <c r="D9" s="140"/>
      <c r="E9" s="99"/>
    </row>
    <row r="10" spans="1:5">
      <c r="A10" s="48" t="s">
        <v>175</v>
      </c>
      <c r="B10" s="49"/>
      <c r="C10" s="117">
        <f>SUM(C11,C34)</f>
        <v>586.63</v>
      </c>
      <c r="D10" s="117">
        <f>SUM(D11,D34)</f>
        <v>27.97</v>
      </c>
      <c r="E10" s="99"/>
    </row>
    <row r="11" spans="1:5">
      <c r="A11" s="50" t="s">
        <v>176</v>
      </c>
      <c r="B11" s="51"/>
      <c r="C11" s="80">
        <f>SUM(C13:C32)</f>
        <v>586.63</v>
      </c>
      <c r="D11" s="80">
        <f>SUM(D12:D32)</f>
        <v>27.97</v>
      </c>
      <c r="E11" s="99"/>
    </row>
    <row r="12" spans="1:5">
      <c r="A12" s="54">
        <v>1110</v>
      </c>
      <c r="B12" s="53" t="s">
        <v>126</v>
      </c>
      <c r="D12" s="8"/>
      <c r="E12" s="99"/>
    </row>
    <row r="13" spans="1:5">
      <c r="A13" s="54">
        <v>1120</v>
      </c>
      <c r="B13" s="53" t="s">
        <v>127</v>
      </c>
      <c r="C13" s="8"/>
      <c r="D13" s="8"/>
      <c r="E13" s="99"/>
    </row>
    <row r="14" spans="1:5">
      <c r="A14" s="54">
        <v>1211</v>
      </c>
      <c r="B14" s="53" t="s">
        <v>128</v>
      </c>
      <c r="C14" s="8">
        <v>586.63</v>
      </c>
      <c r="D14" s="406">
        <v>27.97</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c r="D26" s="8"/>
      <c r="E26" s="99"/>
    </row>
    <row r="27" spans="1:5">
      <c r="A27" s="54">
        <v>1441</v>
      </c>
      <c r="B27" s="53" t="s">
        <v>141</v>
      </c>
      <c r="C27" s="8"/>
      <c r="D27" s="8"/>
      <c r="E27" s="99"/>
    </row>
    <row r="28" spans="1:5">
      <c r="A28" s="54">
        <v>1442</v>
      </c>
      <c r="B28" s="53" t="s">
        <v>142</v>
      </c>
      <c r="C28" s="8"/>
      <c r="D28" s="8"/>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c r="E32" s="99"/>
    </row>
    <row r="33" spans="1:5">
      <c r="A33" s="27"/>
      <c r="E33" s="99"/>
    </row>
    <row r="34" spans="1:5">
      <c r="A34" s="55" t="s">
        <v>177</v>
      </c>
      <c r="B34" s="53"/>
      <c r="C34" s="80">
        <f>SUM(C35:C42)</f>
        <v>0</v>
      </c>
      <c r="D34" s="80">
        <f>SUM(D35:D42)</f>
        <v>0</v>
      </c>
      <c r="E34" s="99"/>
    </row>
    <row r="35" spans="1:5">
      <c r="A35" s="54">
        <v>2110</v>
      </c>
      <c r="B35" s="53" t="s">
        <v>86</v>
      </c>
      <c r="C35" s="8"/>
      <c r="D35" s="8"/>
      <c r="E35" s="99"/>
    </row>
    <row r="36" spans="1:5">
      <c r="A36" s="54">
        <v>2120</v>
      </c>
      <c r="B36" s="53" t="s">
        <v>147</v>
      </c>
      <c r="C36" s="8"/>
      <c r="D36" s="8"/>
      <c r="E36" s="99"/>
    </row>
    <row r="37" spans="1:5">
      <c r="A37" s="54">
        <v>2130</v>
      </c>
      <c r="B37" s="53" t="s">
        <v>87</v>
      </c>
      <c r="C37" s="8"/>
      <c r="D37" s="8"/>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8"/>
      <c r="E43" s="99"/>
    </row>
    <row r="44" spans="1:5">
      <c r="A44" s="52" t="s">
        <v>181</v>
      </c>
      <c r="B44" s="53"/>
      <c r="C44" s="80">
        <f>SUM(C45,C64)</f>
        <v>586.63</v>
      </c>
      <c r="D44" s="80">
        <f>SUM(D45,D64)</f>
        <v>27.97</v>
      </c>
      <c r="E44" s="99"/>
    </row>
    <row r="45" spans="1:5">
      <c r="A45" s="55" t="s">
        <v>178</v>
      </c>
      <c r="B45" s="53"/>
      <c r="C45" s="80">
        <f>SUM(C46:C61)</f>
        <v>0</v>
      </c>
      <c r="D45" s="80">
        <f>SUM(D46:D61)</f>
        <v>0</v>
      </c>
      <c r="E45" s="99"/>
    </row>
    <row r="46" spans="1:5">
      <c r="A46" s="54">
        <v>3100</v>
      </c>
      <c r="B46" s="53" t="s">
        <v>150</v>
      </c>
      <c r="C46" s="8"/>
      <c r="D46" s="8"/>
      <c r="E46" s="99"/>
    </row>
    <row r="47" spans="1:5">
      <c r="A47" s="54">
        <v>3210</v>
      </c>
      <c r="B47" s="53" t="s">
        <v>151</v>
      </c>
      <c r="C47" s="8"/>
      <c r="D47" s="8"/>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c r="E51" s="99"/>
    </row>
    <row r="52" spans="1:5">
      <c r="A52" s="54">
        <v>3231</v>
      </c>
      <c r="B52" s="53" t="s">
        <v>156</v>
      </c>
      <c r="C52" s="8"/>
      <c r="D52" s="8"/>
      <c r="E52" s="99"/>
    </row>
    <row r="53" spans="1:5">
      <c r="A53" s="54">
        <v>3232</v>
      </c>
      <c r="B53" s="53" t="s">
        <v>157</v>
      </c>
      <c r="C53" s="8"/>
      <c r="D53" s="8"/>
      <c r="E53" s="99"/>
    </row>
    <row r="54" spans="1:5">
      <c r="A54" s="54">
        <v>3234</v>
      </c>
      <c r="B54" s="53" t="s">
        <v>158</v>
      </c>
      <c r="C54" s="8"/>
      <c r="D54" s="8"/>
      <c r="E54" s="99"/>
    </row>
    <row r="55" spans="1:5" ht="27">
      <c r="A55" s="54">
        <v>3236</v>
      </c>
      <c r="B55" s="53" t="s">
        <v>173</v>
      </c>
      <c r="C55" s="8"/>
      <c r="D55" s="8"/>
      <c r="E55" s="99"/>
    </row>
    <row r="56" spans="1:5" ht="40.5">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c r="D59" s="8"/>
      <c r="E59" s="99"/>
    </row>
    <row r="60" spans="1:5">
      <c r="A60" s="54">
        <v>3245</v>
      </c>
      <c r="B60" s="53" t="s">
        <v>163</v>
      </c>
      <c r="C60" s="8"/>
      <c r="D60" s="8"/>
      <c r="E60" s="99"/>
    </row>
    <row r="61" spans="1:5">
      <c r="A61" s="54">
        <v>3246</v>
      </c>
      <c r="B61" s="53" t="s">
        <v>164</v>
      </c>
      <c r="C61" s="8"/>
      <c r="D61" s="8"/>
      <c r="E61" s="99"/>
    </row>
    <row r="62" spans="1:5">
      <c r="A62" s="28"/>
      <c r="E62" s="99"/>
    </row>
    <row r="63" spans="1:5">
      <c r="A63" s="29"/>
      <c r="E63" s="99"/>
    </row>
    <row r="64" spans="1:5">
      <c r="A64" s="55" t="s">
        <v>179</v>
      </c>
      <c r="B64" s="53"/>
      <c r="C64" s="80">
        <f>SUM(C65:C67)</f>
        <v>586.63</v>
      </c>
      <c r="D64" s="80">
        <f>SUM(D65:D67)</f>
        <v>27.97</v>
      </c>
      <c r="E64" s="99"/>
    </row>
    <row r="65" spans="1:5">
      <c r="A65" s="54">
        <v>5100</v>
      </c>
      <c r="B65" s="53" t="s">
        <v>236</v>
      </c>
      <c r="C65" s="8"/>
      <c r="D65" s="8"/>
      <c r="E65" s="99"/>
    </row>
    <row r="66" spans="1:5">
      <c r="A66" s="54">
        <v>5220</v>
      </c>
      <c r="B66" s="53" t="s">
        <v>371</v>
      </c>
      <c r="C66" s="8">
        <v>586.63</v>
      </c>
      <c r="D66" s="8">
        <v>27.97</v>
      </c>
      <c r="E66" s="99"/>
    </row>
    <row r="67" spans="1:5">
      <c r="A67" s="54">
        <v>5230</v>
      </c>
      <c r="B67" s="53" t="s">
        <v>372</v>
      </c>
      <c r="C67" s="8"/>
      <c r="D67" s="8"/>
      <c r="E67" s="99"/>
    </row>
    <row r="68" spans="1:5">
      <c r="A68" s="28"/>
      <c r="E68" s="99"/>
    </row>
    <row r="69" spans="1:5">
      <c r="A69" s="2"/>
      <c r="E69" s="99"/>
    </row>
    <row r="70" spans="1:5">
      <c r="A70" s="52" t="s">
        <v>180</v>
      </c>
      <c r="B70" s="53"/>
      <c r="C70" s="8"/>
      <c r="D70" s="8"/>
      <c r="E70" s="99"/>
    </row>
    <row r="71" spans="1:5" ht="27">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9">
      <c r="A83" s="2"/>
      <c r="B83" s="2"/>
    </row>
    <row r="84" spans="1:9">
      <c r="A84" s="65" t="s">
        <v>93</v>
      </c>
      <c r="B84" s="2"/>
      <c r="E84" s="258"/>
    </row>
    <row r="85" spans="1:9">
      <c r="A85" s="2"/>
      <c r="B85" s="2"/>
      <c r="E85" s="264"/>
      <c r="F85" s="264"/>
      <c r="G85" s="264"/>
      <c r="H85" s="264"/>
      <c r="I85" s="264"/>
    </row>
    <row r="86" spans="1:9">
      <c r="A86" s="2"/>
      <c r="B86" s="2"/>
      <c r="D86" s="12"/>
      <c r="E86" s="264"/>
      <c r="F86" s="264"/>
      <c r="G86" s="264"/>
      <c r="H86" s="264"/>
      <c r="I86" s="264"/>
    </row>
    <row r="87" spans="1:9">
      <c r="A87" s="264"/>
      <c r="B87" s="65" t="s">
        <v>378</v>
      </c>
      <c r="D87" s="12"/>
      <c r="E87" s="264"/>
      <c r="F87" s="264"/>
      <c r="G87" s="264"/>
      <c r="H87" s="264"/>
      <c r="I87" s="264"/>
    </row>
    <row r="88" spans="1:9">
      <c r="A88" s="264"/>
      <c r="B88" s="2" t="s">
        <v>379</v>
      </c>
      <c r="D88" s="12"/>
      <c r="E88" s="264"/>
      <c r="F88" s="264"/>
      <c r="G88" s="264"/>
      <c r="H88" s="264"/>
      <c r="I88" s="264"/>
    </row>
    <row r="89" spans="1:9" s="264" customFormat="1" ht="13">
      <c r="B89" s="61" t="s">
        <v>123</v>
      </c>
    </row>
    <row r="90" spans="1:9" s="264" customFormat="1" ht="12.5"/>
    <row r="91" spans="1:9" s="264" customFormat="1" ht="12.5"/>
    <row r="92" spans="1:9" s="264" customFormat="1" ht="12.5"/>
    <row r="93" spans="1:9" s="264" customFormat="1" ht="12.5"/>
  </sheetData>
  <mergeCells count="1">
    <mergeCell ref="C1:D1"/>
  </mergeCells>
  <printOptions gridLines="1"/>
  <pageMargins left="0.31496062992126" right="0.31496062992126" top="0.74803149606299202" bottom="0.74803149606299202" header="0.31496062992126" footer="0.31496062992126"/>
  <pageSetup paperSize="9" scale="88"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4"/>
  <sheetViews>
    <sheetView showGridLines="0" zoomScaleNormal="100" zoomScaleSheetLayoutView="80" workbookViewId="0">
      <selection activeCell="I11" sqref="I11"/>
    </sheetView>
  </sheetViews>
  <sheetFormatPr defaultColWidth="9.1796875" defaultRowHeight="13.5"/>
  <cols>
    <col min="1" max="1" width="4.81640625" style="2" customWidth="1"/>
    <col min="2" max="2" width="25.453125" style="2" customWidth="1"/>
    <col min="3" max="3" width="24.7265625" style="2" customWidth="1"/>
    <col min="4" max="4" width="8.453125" style="2" customWidth="1"/>
    <col min="5" max="5" width="13.54296875" style="2" customWidth="1"/>
    <col min="6" max="6" width="12.453125" style="2" customWidth="1"/>
    <col min="7" max="8" width="13.81640625" style="2" customWidth="1"/>
    <col min="9" max="9" width="13.7265625" style="2" customWidth="1"/>
    <col min="10" max="10" width="15" style="2" customWidth="1"/>
    <col min="11" max="11" width="0.81640625" style="2" customWidth="1"/>
    <col min="12" max="16384" width="9.1796875" style="2"/>
  </cols>
  <sheetData>
    <row r="1" spans="1:11">
      <c r="A1" s="588" t="s">
        <v>499</v>
      </c>
      <c r="B1" s="588"/>
      <c r="C1" s="588"/>
      <c r="D1" s="588"/>
      <c r="E1" s="71"/>
      <c r="F1" s="71"/>
      <c r="G1" s="71"/>
      <c r="H1" s="71"/>
      <c r="I1" s="559" t="s">
        <v>94</v>
      </c>
      <c r="J1" s="559"/>
      <c r="K1" s="99"/>
    </row>
    <row r="2" spans="1:11">
      <c r="A2" s="71" t="s">
        <v>124</v>
      </c>
      <c r="B2" s="71"/>
      <c r="C2" s="71"/>
      <c r="D2" s="71"/>
      <c r="E2" s="71"/>
      <c r="F2" s="71"/>
      <c r="G2" s="71"/>
      <c r="H2" s="71"/>
      <c r="I2" s="557" t="str">
        <f>'ფორმა N1'!M2</f>
        <v>01/01/2023-12/31/2023</v>
      </c>
      <c r="J2" s="558"/>
      <c r="K2" s="99"/>
    </row>
    <row r="3" spans="1:11">
      <c r="A3" s="71"/>
      <c r="B3" s="71"/>
      <c r="C3" s="71"/>
      <c r="D3" s="71"/>
      <c r="E3" s="71"/>
      <c r="F3" s="71"/>
      <c r="G3" s="71"/>
      <c r="H3" s="71"/>
      <c r="I3" s="260"/>
      <c r="J3" s="260"/>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5" t="str">
        <f>'ფორმა N1'!D4</f>
        <v>მოქალაქეთა პოლიტიკური გაერთიანება „ხალხისთვის“</v>
      </c>
      <c r="B5" s="75"/>
      <c r="C5" s="75"/>
      <c r="D5" s="75"/>
      <c r="E5" s="75"/>
      <c r="F5" s="337"/>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4" customFormat="1" ht="40.5">
      <c r="A8" s="338" t="s">
        <v>64</v>
      </c>
      <c r="B8" s="338" t="s">
        <v>95</v>
      </c>
      <c r="C8" s="339" t="s">
        <v>97</v>
      </c>
      <c r="D8" s="339" t="s">
        <v>255</v>
      </c>
      <c r="E8" s="339" t="s">
        <v>96</v>
      </c>
      <c r="F8" s="340" t="s">
        <v>237</v>
      </c>
      <c r="G8" s="340" t="s">
        <v>274</v>
      </c>
      <c r="H8" s="340" t="s">
        <v>275</v>
      </c>
      <c r="I8" s="340" t="s">
        <v>238</v>
      </c>
      <c r="J8" s="341" t="s">
        <v>98</v>
      </c>
      <c r="K8" s="99"/>
    </row>
    <row r="9" spans="1:11" s="24" customFormat="1">
      <c r="A9" s="342">
        <v>1</v>
      </c>
      <c r="B9" s="342">
        <v>2</v>
      </c>
      <c r="C9" s="343">
        <v>3</v>
      </c>
      <c r="D9" s="343">
        <v>4</v>
      </c>
      <c r="E9" s="343">
        <v>5</v>
      </c>
      <c r="F9" s="343">
        <v>6</v>
      </c>
      <c r="G9" s="343">
        <v>7</v>
      </c>
      <c r="H9" s="343">
        <v>8</v>
      </c>
      <c r="I9" s="343">
        <v>9</v>
      </c>
      <c r="J9" s="343">
        <v>10</v>
      </c>
      <c r="K9" s="99"/>
    </row>
    <row r="10" spans="1:11" s="24" customFormat="1" ht="14.5">
      <c r="A10" s="407">
        <v>1</v>
      </c>
      <c r="B10" s="408" t="s">
        <v>517</v>
      </c>
      <c r="C10" s="409" t="s">
        <v>539</v>
      </c>
      <c r="D10" s="410" t="s">
        <v>205</v>
      </c>
      <c r="E10" s="411">
        <v>44373</v>
      </c>
      <c r="F10" s="418">
        <v>586.63</v>
      </c>
      <c r="G10" s="513">
        <v>17176.63</v>
      </c>
      <c r="H10" s="514">
        <v>17735.29</v>
      </c>
      <c r="I10" s="538">
        <f>F10+G10-H10</f>
        <v>27.970000000001164</v>
      </c>
      <c r="J10" s="417"/>
      <c r="K10" s="99"/>
    </row>
    <row r="11" spans="1:11" ht="14.5">
      <c r="A11" s="412"/>
      <c r="B11" s="413"/>
      <c r="C11" s="414"/>
      <c r="D11" s="415"/>
      <c r="E11" s="416"/>
      <c r="F11" s="194"/>
      <c r="G11" s="194"/>
      <c r="H11" s="194"/>
      <c r="I11" s="194"/>
      <c r="J11" s="194"/>
    </row>
    <row r="12" spans="1:11">
      <c r="A12" s="194"/>
      <c r="B12" s="194"/>
      <c r="C12" s="194"/>
      <c r="D12" s="194"/>
      <c r="E12" s="194"/>
      <c r="F12" s="194"/>
      <c r="G12" s="194"/>
      <c r="H12" s="194"/>
      <c r="I12" s="194"/>
      <c r="J12" s="194"/>
    </row>
    <row r="13" spans="1:11">
      <c r="A13" s="98"/>
      <c r="B13" s="98"/>
      <c r="C13" s="98"/>
      <c r="D13" s="98"/>
      <c r="E13" s="98"/>
      <c r="F13" s="98"/>
      <c r="G13" s="98"/>
      <c r="H13" s="98"/>
      <c r="I13" s="98"/>
      <c r="J13" s="98"/>
    </row>
    <row r="14" spans="1:11">
      <c r="A14" s="98"/>
      <c r="B14" s="171" t="s">
        <v>93</v>
      </c>
      <c r="C14" s="98"/>
      <c r="D14" s="98"/>
      <c r="E14" s="98"/>
      <c r="F14" s="172"/>
      <c r="G14" s="98"/>
      <c r="H14" s="98"/>
      <c r="I14" s="98"/>
      <c r="J14" s="98"/>
    </row>
    <row r="15" spans="1:11">
      <c r="A15" s="98"/>
      <c r="B15" s="98"/>
      <c r="C15" s="98"/>
      <c r="D15" s="98"/>
      <c r="E15" s="98"/>
      <c r="F15" s="344"/>
      <c r="G15" s="344"/>
      <c r="H15" s="344"/>
      <c r="I15" s="344"/>
      <c r="J15" s="344"/>
    </row>
    <row r="16" spans="1:11">
      <c r="A16" s="98"/>
      <c r="B16" s="98"/>
      <c r="C16" s="202"/>
      <c r="D16" s="98"/>
      <c r="E16" s="98"/>
      <c r="F16" s="202"/>
      <c r="G16" s="345"/>
      <c r="H16" s="345"/>
      <c r="I16" s="344"/>
      <c r="J16" s="344"/>
    </row>
    <row r="17" spans="1:10">
      <c r="A17" s="344"/>
      <c r="B17" s="98"/>
      <c r="C17" s="173" t="s">
        <v>248</v>
      </c>
      <c r="D17" s="173"/>
      <c r="E17" s="98"/>
      <c r="F17" s="98" t="s">
        <v>253</v>
      </c>
      <c r="G17" s="344"/>
      <c r="H17" s="344"/>
      <c r="I17" s="344"/>
      <c r="J17" s="344"/>
    </row>
    <row r="18" spans="1:10">
      <c r="A18" s="344"/>
      <c r="B18" s="98"/>
      <c r="C18" s="174" t="s">
        <v>123</v>
      </c>
      <c r="D18" s="98"/>
      <c r="E18" s="98"/>
      <c r="F18" s="98" t="s">
        <v>249</v>
      </c>
      <c r="G18" s="344"/>
      <c r="H18" s="344"/>
      <c r="I18" s="344"/>
      <c r="J18" s="344"/>
    </row>
    <row r="19" spans="1:10" s="264" customFormat="1">
      <c r="A19" s="344"/>
      <c r="B19" s="98"/>
      <c r="C19" s="98"/>
      <c r="D19" s="174"/>
      <c r="E19" s="344"/>
      <c r="F19" s="344"/>
      <c r="G19" s="344"/>
      <c r="H19" s="344"/>
      <c r="I19" s="344"/>
      <c r="J19" s="344"/>
    </row>
    <row r="20" spans="1:10" s="264" customFormat="1" ht="12.5">
      <c r="A20" s="344"/>
      <c r="B20" s="344"/>
      <c r="C20" s="344"/>
      <c r="D20" s="344"/>
      <c r="E20" s="344"/>
      <c r="F20" s="344"/>
      <c r="G20" s="344"/>
      <c r="H20" s="344"/>
      <c r="I20" s="344"/>
      <c r="J20" s="344"/>
    </row>
    <row r="21" spans="1:10" s="264" customFormat="1" ht="12.5"/>
    <row r="22" spans="1:10" s="264" customFormat="1" ht="12.5"/>
    <row r="23" spans="1:10" s="264" customFormat="1" ht="12.5"/>
    <row r="24" spans="1:10" s="264" customFormat="1" ht="12.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1"/>
    <dataValidation allowBlank="1" showInputMessage="1" showErrorMessage="1" prompt="თვე/დღე/წელი" sqref="J10"/>
  </dataValidations>
  <printOptions gridLines="1"/>
  <pageMargins left="0.25" right="0.25" top="0.75" bottom="0.75" header="0.3" footer="0.3"/>
  <pageSetup paperSize="9" scale="9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topLeftCell="A4" zoomScale="80" zoomScaleNormal="100" zoomScaleSheetLayoutView="80" workbookViewId="0">
      <selection activeCell="G22" sqref="G22"/>
    </sheetView>
  </sheetViews>
  <sheetFormatPr defaultColWidth="9.1796875" defaultRowHeight="13.5"/>
  <cols>
    <col min="1" max="1" width="12" style="145" customWidth="1"/>
    <col min="2" max="2" width="13.26953125" style="145" customWidth="1"/>
    <col min="3" max="3" width="21.453125" style="145" customWidth="1"/>
    <col min="4" max="4" width="17.81640625" style="145" customWidth="1"/>
    <col min="5" max="5" width="12.7265625" style="145" customWidth="1"/>
    <col min="6" max="6" width="36.81640625" style="145" customWidth="1"/>
    <col min="7" max="7" width="22.26953125" style="145" customWidth="1"/>
    <col min="8" max="8" width="0.54296875" style="145" customWidth="1"/>
    <col min="9" max="16384" width="9.1796875" style="145"/>
  </cols>
  <sheetData>
    <row r="1" spans="1:8">
      <c r="A1" s="251" t="s">
        <v>498</v>
      </c>
      <c r="B1" s="251"/>
      <c r="C1" s="251"/>
      <c r="D1" s="251"/>
      <c r="E1" s="251"/>
      <c r="F1" s="251"/>
      <c r="G1" s="259" t="s">
        <v>94</v>
      </c>
      <c r="H1" s="143"/>
    </row>
    <row r="2" spans="1:8">
      <c r="A2" s="71" t="s">
        <v>124</v>
      </c>
      <c r="B2" s="71"/>
      <c r="C2" s="71"/>
      <c r="D2" s="71"/>
      <c r="E2" s="71"/>
      <c r="F2" s="71"/>
      <c r="G2" s="144" t="str">
        <f>'ფორმა N1'!M2</f>
        <v>01/01/2023-12/31/2023</v>
      </c>
      <c r="H2" s="143"/>
    </row>
    <row r="3" spans="1:8">
      <c r="A3" s="71"/>
      <c r="B3" s="71"/>
      <c r="C3" s="71"/>
      <c r="D3" s="71"/>
      <c r="E3" s="71"/>
      <c r="F3" s="71"/>
      <c r="G3" s="96"/>
      <c r="H3" s="143"/>
    </row>
    <row r="4" spans="1:8">
      <c r="A4" s="72" t="str">
        <f>'[2]ფორმა N2'!A4</f>
        <v>ანგარიშვალდებული პირის დასახელება:</v>
      </c>
      <c r="B4" s="71"/>
      <c r="C4" s="71"/>
      <c r="D4" s="71"/>
      <c r="E4" s="71"/>
      <c r="F4" s="71"/>
      <c r="G4" s="71"/>
      <c r="H4" s="98"/>
    </row>
    <row r="5" spans="1:8">
      <c r="A5" s="165" t="str">
        <f>'ფორმა N1'!D4</f>
        <v>მოქალაქეთა პოლიტიკური გაერთიანება „ხალხისთვის“</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81" t="s">
        <v>288</v>
      </c>
      <c r="B8" s="281" t="s">
        <v>125</v>
      </c>
      <c r="C8" s="284" t="s">
        <v>329</v>
      </c>
      <c r="D8" s="284" t="s">
        <v>330</v>
      </c>
      <c r="E8" s="284" t="s">
        <v>255</v>
      </c>
      <c r="F8" s="281" t="s">
        <v>295</v>
      </c>
      <c r="G8" s="284" t="s">
        <v>289</v>
      </c>
      <c r="H8" s="99"/>
    </row>
    <row r="9" spans="1:8">
      <c r="A9" s="326" t="s">
        <v>290</v>
      </c>
      <c r="B9" s="285"/>
      <c r="C9" s="327"/>
      <c r="D9" s="328"/>
      <c r="E9" s="328"/>
      <c r="F9" s="328"/>
      <c r="G9" s="329"/>
      <c r="H9" s="99"/>
    </row>
    <row r="10" spans="1:8" ht="14.5">
      <c r="A10" s="285">
        <v>1</v>
      </c>
      <c r="B10" s="314"/>
      <c r="C10" s="287"/>
      <c r="D10" s="286"/>
      <c r="E10" s="286"/>
      <c r="F10" s="286"/>
      <c r="G10" s="330" t="str">
        <f>IF(ISBLANK(B10),"",G9+C10-D10)</f>
        <v/>
      </c>
      <c r="H10" s="99"/>
    </row>
    <row r="11" spans="1:8" ht="14.5">
      <c r="A11" s="285">
        <v>2</v>
      </c>
      <c r="B11" s="314"/>
      <c r="C11" s="287"/>
      <c r="D11" s="286"/>
      <c r="E11" s="286"/>
      <c r="F11" s="286"/>
      <c r="G11" s="330" t="str">
        <f t="shared" ref="G11:G38" si="0">IF(ISBLANK(B11),"",G10+C11-D11)</f>
        <v/>
      </c>
      <c r="H11" s="99"/>
    </row>
    <row r="12" spans="1:8" ht="14.5">
      <c r="A12" s="285">
        <v>3</v>
      </c>
      <c r="B12" s="314"/>
      <c r="C12" s="287"/>
      <c r="D12" s="286"/>
      <c r="E12" s="286"/>
      <c r="F12" s="286"/>
      <c r="G12" s="330" t="str">
        <f t="shared" si="0"/>
        <v/>
      </c>
      <c r="H12" s="99"/>
    </row>
    <row r="13" spans="1:8" ht="14.5">
      <c r="A13" s="285">
        <v>4</v>
      </c>
      <c r="B13" s="314"/>
      <c r="C13" s="287"/>
      <c r="D13" s="286"/>
      <c r="E13" s="286"/>
      <c r="F13" s="286"/>
      <c r="G13" s="330" t="str">
        <f t="shared" si="0"/>
        <v/>
      </c>
      <c r="H13" s="99"/>
    </row>
    <row r="14" spans="1:8" ht="14.5">
      <c r="A14" s="285">
        <v>5</v>
      </c>
      <c r="B14" s="314"/>
      <c r="C14" s="287"/>
      <c r="D14" s="286"/>
      <c r="E14" s="286"/>
      <c r="F14" s="286"/>
      <c r="G14" s="330" t="str">
        <f t="shared" si="0"/>
        <v/>
      </c>
      <c r="H14" s="99"/>
    </row>
    <row r="15" spans="1:8" ht="14.5">
      <c r="A15" s="285">
        <v>6</v>
      </c>
      <c r="B15" s="314"/>
      <c r="C15" s="287"/>
      <c r="D15" s="286"/>
      <c r="E15" s="286"/>
      <c r="F15" s="286"/>
      <c r="G15" s="330" t="str">
        <f t="shared" si="0"/>
        <v/>
      </c>
      <c r="H15" s="99"/>
    </row>
    <row r="16" spans="1:8" ht="14.5">
      <c r="A16" s="285">
        <v>7</v>
      </c>
      <c r="B16" s="314"/>
      <c r="C16" s="287"/>
      <c r="D16" s="286"/>
      <c r="E16" s="286"/>
      <c r="F16" s="286"/>
      <c r="G16" s="330" t="str">
        <f t="shared" si="0"/>
        <v/>
      </c>
      <c r="H16" s="99"/>
    </row>
    <row r="17" spans="1:8" ht="14.5">
      <c r="A17" s="285">
        <v>8</v>
      </c>
      <c r="B17" s="314"/>
      <c r="C17" s="287"/>
      <c r="D17" s="286"/>
      <c r="E17" s="286"/>
      <c r="F17" s="286"/>
      <c r="G17" s="330" t="str">
        <f t="shared" si="0"/>
        <v/>
      </c>
      <c r="H17" s="99"/>
    </row>
    <row r="18" spans="1:8" ht="14.5">
      <c r="A18" s="285">
        <v>9</v>
      </c>
      <c r="B18" s="314"/>
      <c r="C18" s="287"/>
      <c r="D18" s="286"/>
      <c r="E18" s="286"/>
      <c r="F18" s="286"/>
      <c r="G18" s="330" t="str">
        <f t="shared" si="0"/>
        <v/>
      </c>
      <c r="H18" s="99"/>
    </row>
    <row r="19" spans="1:8" ht="14.5">
      <c r="A19" s="285">
        <v>10</v>
      </c>
      <c r="B19" s="314"/>
      <c r="C19" s="287"/>
      <c r="D19" s="286"/>
      <c r="E19" s="286"/>
      <c r="F19" s="286"/>
      <c r="G19" s="330" t="str">
        <f t="shared" si="0"/>
        <v/>
      </c>
      <c r="H19" s="99"/>
    </row>
    <row r="20" spans="1:8" ht="14.5">
      <c r="A20" s="285">
        <v>11</v>
      </c>
      <c r="B20" s="314"/>
      <c r="C20" s="287"/>
      <c r="D20" s="286"/>
      <c r="E20" s="286"/>
      <c r="F20" s="286"/>
      <c r="G20" s="330" t="str">
        <f t="shared" si="0"/>
        <v/>
      </c>
      <c r="H20" s="99"/>
    </row>
    <row r="21" spans="1:8" ht="14.5">
      <c r="A21" s="285">
        <v>12</v>
      </c>
      <c r="B21" s="314"/>
      <c r="C21" s="287"/>
      <c r="D21" s="286"/>
      <c r="E21" s="286"/>
      <c r="F21" s="286"/>
      <c r="G21" s="330" t="str">
        <f t="shared" si="0"/>
        <v/>
      </c>
      <c r="H21" s="99"/>
    </row>
    <row r="22" spans="1:8" ht="14.5">
      <c r="A22" s="285">
        <v>13</v>
      </c>
      <c r="B22" s="314"/>
      <c r="C22" s="287"/>
      <c r="D22" s="286"/>
      <c r="E22" s="286"/>
      <c r="F22" s="286"/>
      <c r="G22" s="330" t="str">
        <f t="shared" si="0"/>
        <v/>
      </c>
      <c r="H22" s="99"/>
    </row>
    <row r="23" spans="1:8" ht="14.5">
      <c r="A23" s="285">
        <v>14</v>
      </c>
      <c r="B23" s="314"/>
      <c r="C23" s="287"/>
      <c r="D23" s="286"/>
      <c r="E23" s="286"/>
      <c r="F23" s="286"/>
      <c r="G23" s="330" t="str">
        <f t="shared" si="0"/>
        <v/>
      </c>
      <c r="H23" s="99"/>
    </row>
    <row r="24" spans="1:8" ht="14.5">
      <c r="A24" s="285">
        <v>15</v>
      </c>
      <c r="B24" s="314"/>
      <c r="C24" s="287"/>
      <c r="D24" s="286"/>
      <c r="E24" s="286"/>
      <c r="F24" s="286"/>
      <c r="G24" s="330" t="str">
        <f t="shared" si="0"/>
        <v/>
      </c>
      <c r="H24" s="99"/>
    </row>
    <row r="25" spans="1:8" ht="14.5">
      <c r="A25" s="285">
        <v>16</v>
      </c>
      <c r="B25" s="314"/>
      <c r="C25" s="287"/>
      <c r="D25" s="286"/>
      <c r="E25" s="286"/>
      <c r="F25" s="286"/>
      <c r="G25" s="330" t="str">
        <f t="shared" si="0"/>
        <v/>
      </c>
      <c r="H25" s="99"/>
    </row>
    <row r="26" spans="1:8" ht="14.5">
      <c r="A26" s="285">
        <v>17</v>
      </c>
      <c r="B26" s="314"/>
      <c r="C26" s="287"/>
      <c r="D26" s="286"/>
      <c r="E26" s="286"/>
      <c r="F26" s="286"/>
      <c r="G26" s="330" t="str">
        <f t="shared" si="0"/>
        <v/>
      </c>
      <c r="H26" s="99"/>
    </row>
    <row r="27" spans="1:8" ht="14.5">
      <c r="A27" s="285">
        <v>18</v>
      </c>
      <c r="B27" s="314"/>
      <c r="C27" s="287"/>
      <c r="D27" s="286"/>
      <c r="E27" s="286"/>
      <c r="F27" s="286"/>
      <c r="G27" s="330" t="str">
        <f t="shared" si="0"/>
        <v/>
      </c>
      <c r="H27" s="99"/>
    </row>
    <row r="28" spans="1:8" ht="14.5">
      <c r="A28" s="285">
        <v>19</v>
      </c>
      <c r="B28" s="314"/>
      <c r="C28" s="287"/>
      <c r="D28" s="286"/>
      <c r="E28" s="286"/>
      <c r="F28" s="286"/>
      <c r="G28" s="330" t="str">
        <f t="shared" si="0"/>
        <v/>
      </c>
      <c r="H28" s="99"/>
    </row>
    <row r="29" spans="1:8" ht="14.5">
      <c r="A29" s="285">
        <v>20</v>
      </c>
      <c r="B29" s="314"/>
      <c r="C29" s="287"/>
      <c r="D29" s="286"/>
      <c r="E29" s="286"/>
      <c r="F29" s="286"/>
      <c r="G29" s="330" t="str">
        <f t="shared" si="0"/>
        <v/>
      </c>
      <c r="H29" s="99"/>
    </row>
    <row r="30" spans="1:8" ht="14.5">
      <c r="A30" s="285">
        <v>21</v>
      </c>
      <c r="B30" s="314"/>
      <c r="C30" s="289"/>
      <c r="D30" s="288"/>
      <c r="E30" s="288"/>
      <c r="F30" s="288"/>
      <c r="G30" s="330" t="str">
        <f t="shared" si="0"/>
        <v/>
      </c>
      <c r="H30" s="99"/>
    </row>
    <row r="31" spans="1:8" ht="14.5">
      <c r="A31" s="285">
        <v>22</v>
      </c>
      <c r="B31" s="314"/>
      <c r="C31" s="289"/>
      <c r="D31" s="288"/>
      <c r="E31" s="288"/>
      <c r="F31" s="288"/>
      <c r="G31" s="330" t="str">
        <f t="shared" si="0"/>
        <v/>
      </c>
      <c r="H31" s="99"/>
    </row>
    <row r="32" spans="1:8" ht="14.5">
      <c r="A32" s="285">
        <v>23</v>
      </c>
      <c r="B32" s="314"/>
      <c r="C32" s="289"/>
      <c r="D32" s="288"/>
      <c r="E32" s="288"/>
      <c r="F32" s="288"/>
      <c r="G32" s="330" t="str">
        <f t="shared" si="0"/>
        <v/>
      </c>
      <c r="H32" s="99"/>
    </row>
    <row r="33" spans="1:10" ht="14.5">
      <c r="A33" s="285">
        <v>24</v>
      </c>
      <c r="B33" s="314"/>
      <c r="C33" s="289"/>
      <c r="D33" s="288"/>
      <c r="E33" s="288"/>
      <c r="F33" s="288"/>
      <c r="G33" s="330" t="str">
        <f t="shared" si="0"/>
        <v/>
      </c>
      <c r="H33" s="99"/>
    </row>
    <row r="34" spans="1:10" ht="14.5">
      <c r="A34" s="285">
        <v>25</v>
      </c>
      <c r="B34" s="314"/>
      <c r="C34" s="289"/>
      <c r="D34" s="288"/>
      <c r="E34" s="288"/>
      <c r="F34" s="288"/>
      <c r="G34" s="330" t="str">
        <f t="shared" si="0"/>
        <v/>
      </c>
      <c r="H34" s="99"/>
    </row>
    <row r="35" spans="1:10" ht="14.5">
      <c r="A35" s="285">
        <v>26</v>
      </c>
      <c r="B35" s="314"/>
      <c r="C35" s="289"/>
      <c r="D35" s="288"/>
      <c r="E35" s="288"/>
      <c r="F35" s="288"/>
      <c r="G35" s="330" t="str">
        <f t="shared" si="0"/>
        <v/>
      </c>
      <c r="H35" s="99"/>
    </row>
    <row r="36" spans="1:10" ht="14.5">
      <c r="A36" s="285">
        <v>27</v>
      </c>
      <c r="B36" s="314"/>
      <c r="C36" s="289"/>
      <c r="D36" s="288"/>
      <c r="E36" s="288"/>
      <c r="F36" s="288"/>
      <c r="G36" s="330" t="str">
        <f t="shared" si="0"/>
        <v/>
      </c>
      <c r="H36" s="99"/>
    </row>
    <row r="37" spans="1:10" ht="14.5">
      <c r="A37" s="285">
        <v>28</v>
      </c>
      <c r="B37" s="314"/>
      <c r="C37" s="289"/>
      <c r="D37" s="288"/>
      <c r="E37" s="288"/>
      <c r="F37" s="288"/>
      <c r="G37" s="330" t="str">
        <f t="shared" si="0"/>
        <v/>
      </c>
      <c r="H37" s="99"/>
    </row>
    <row r="38" spans="1:10" ht="14.5">
      <c r="A38" s="285">
        <v>29</v>
      </c>
      <c r="B38" s="314"/>
      <c r="C38" s="289"/>
      <c r="D38" s="288"/>
      <c r="E38" s="288"/>
      <c r="F38" s="288"/>
      <c r="G38" s="330" t="str">
        <f t="shared" si="0"/>
        <v/>
      </c>
      <c r="H38" s="99"/>
    </row>
    <row r="39" spans="1:10" ht="14.5">
      <c r="A39" s="285" t="s">
        <v>258</v>
      </c>
      <c r="B39" s="314"/>
      <c r="C39" s="289"/>
      <c r="D39" s="288"/>
      <c r="E39" s="288"/>
      <c r="F39" s="288"/>
      <c r="G39" s="330" t="str">
        <f>IF(ISBLANK(B39),"",#REF!+C39-D39)</f>
        <v/>
      </c>
      <c r="H39" s="99"/>
    </row>
    <row r="40" spans="1:10">
      <c r="A40" s="331" t="s">
        <v>291</v>
      </c>
      <c r="B40" s="332"/>
      <c r="C40" s="333"/>
      <c r="D40" s="334"/>
      <c r="E40" s="334"/>
      <c r="F40" s="335"/>
      <c r="G40" s="336" t="str">
        <f>G39</f>
        <v/>
      </c>
      <c r="H40" s="99"/>
    </row>
    <row r="44" spans="1:10">
      <c r="B44" s="147" t="s">
        <v>93</v>
      </c>
      <c r="F44" s="148"/>
    </row>
    <row r="45" spans="1:10">
      <c r="F45" s="170"/>
      <c r="G45" s="170"/>
      <c r="H45" s="170"/>
      <c r="I45" s="170"/>
      <c r="J45" s="170"/>
    </row>
    <row r="46" spans="1:10">
      <c r="C46" s="149"/>
      <c r="F46" s="149"/>
      <c r="G46" s="294"/>
      <c r="H46" s="170"/>
      <c r="I46" s="170"/>
      <c r="J46" s="170"/>
    </row>
    <row r="47" spans="1:10">
      <c r="A47" s="170"/>
      <c r="C47" s="150" t="s">
        <v>248</v>
      </c>
      <c r="F47" s="151" t="s">
        <v>253</v>
      </c>
      <c r="G47" s="294"/>
      <c r="H47" s="170"/>
      <c r="I47" s="170"/>
      <c r="J47" s="170"/>
    </row>
    <row r="48" spans="1:10">
      <c r="A48" s="170"/>
      <c r="C48" s="152" t="s">
        <v>123</v>
      </c>
      <c r="F48" s="145" t="s">
        <v>249</v>
      </c>
      <c r="G48" s="170"/>
      <c r="H48" s="170"/>
      <c r="I48" s="170"/>
      <c r="J48" s="170"/>
    </row>
    <row r="49" spans="2:2" s="170" customFormat="1">
      <c r="B49" s="145"/>
    </row>
    <row r="50" spans="2:2" s="170" customFormat="1" ht="12.5"/>
    <row r="51" spans="2:2" s="170" customFormat="1" ht="12.5"/>
    <row r="52" spans="2:2" s="170" customFormat="1" ht="12.5"/>
    <row r="53" spans="2:2" s="170" customFormat="1" ht="12.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4" zoomScaleNormal="100" zoomScaleSheetLayoutView="100" workbookViewId="0">
      <selection activeCell="E16" sqref="E16"/>
    </sheetView>
  </sheetViews>
  <sheetFormatPr defaultColWidth="9.1796875" defaultRowHeight="13"/>
  <cols>
    <col min="1" max="1" width="53.54296875" style="313" customWidth="1"/>
    <col min="2" max="2" width="10.7265625" style="313" customWidth="1"/>
    <col min="3" max="3" width="12.453125" style="313" customWidth="1"/>
    <col min="4" max="4" width="10.453125" style="313" customWidth="1"/>
    <col min="5" max="5" width="13.1796875" style="313" customWidth="1"/>
    <col min="6" max="6" width="10.453125" style="313" customWidth="1"/>
    <col min="7" max="8" width="10.54296875" style="313" customWidth="1"/>
    <col min="9" max="9" width="9.81640625" style="313" customWidth="1"/>
    <col min="10" max="10" width="12.7265625" style="313" customWidth="1"/>
    <col min="11" max="11" width="0.7265625" style="313" customWidth="1"/>
    <col min="12" max="16384" width="9.1796875" style="313"/>
  </cols>
  <sheetData>
    <row r="1" spans="1:12" s="308" customFormat="1" ht="13.5">
      <c r="A1" s="123" t="s">
        <v>497</v>
      </c>
      <c r="B1" s="129"/>
      <c r="C1" s="129"/>
      <c r="D1" s="129"/>
      <c r="E1" s="129"/>
      <c r="F1" s="73"/>
      <c r="G1" s="73"/>
      <c r="H1" s="73"/>
      <c r="I1" s="601" t="s">
        <v>94</v>
      </c>
      <c r="J1" s="601"/>
      <c r="K1" s="295"/>
    </row>
    <row r="2" spans="1:12" s="308" customFormat="1" ht="13.5">
      <c r="A2" s="99" t="s">
        <v>124</v>
      </c>
      <c r="B2" s="129"/>
      <c r="C2" s="129"/>
      <c r="D2" s="129"/>
      <c r="E2" s="129"/>
      <c r="F2" s="125"/>
      <c r="G2" s="126"/>
      <c r="H2" s="126"/>
      <c r="I2" s="557" t="str">
        <f>'ფორმა N1'!M2</f>
        <v>01/01/2023-12/31/2023</v>
      </c>
      <c r="J2" s="558"/>
      <c r="K2" s="295"/>
    </row>
    <row r="3" spans="1:12" s="308" customFormat="1" ht="13.5">
      <c r="A3" s="129"/>
      <c r="B3" s="129"/>
      <c r="C3" s="129"/>
      <c r="D3" s="129"/>
      <c r="E3" s="129"/>
      <c r="F3" s="125"/>
      <c r="G3" s="126"/>
      <c r="H3" s="126"/>
      <c r="I3" s="127"/>
      <c r="J3" s="260"/>
      <c r="K3" s="295"/>
    </row>
    <row r="4" spans="1:12" s="2" customFormat="1" ht="13.5">
      <c r="A4" s="71" t="str">
        <f>'ფორმა N2'!A4</f>
        <v>ანგარიშვალდებული პირის დასახელება:</v>
      </c>
      <c r="B4" s="71"/>
      <c r="C4" s="71"/>
      <c r="D4" s="71"/>
      <c r="E4" s="71"/>
      <c r="F4" s="72"/>
      <c r="G4" s="72"/>
      <c r="H4" s="72"/>
      <c r="I4" s="118"/>
      <c r="J4" s="71"/>
      <c r="K4" s="99"/>
      <c r="L4" s="308"/>
    </row>
    <row r="5" spans="1:12" s="2" customFormat="1" ht="13.5">
      <c r="A5" s="111" t="str">
        <f>'ფორმა N1'!D4</f>
        <v>მოქალაქეთა პოლიტიკური გაერთიანება „ხალხისთვის“</v>
      </c>
      <c r="B5" s="112"/>
      <c r="C5" s="112"/>
      <c r="D5" s="112"/>
      <c r="E5" s="112"/>
      <c r="F5" s="56"/>
      <c r="G5" s="56"/>
      <c r="H5" s="56"/>
      <c r="I5" s="120"/>
      <c r="J5" s="56"/>
      <c r="K5" s="99"/>
    </row>
    <row r="6" spans="1:12" s="308" customFormat="1">
      <c r="A6" s="128"/>
      <c r="B6" s="129"/>
      <c r="C6" s="129"/>
      <c r="D6" s="129"/>
      <c r="E6" s="129"/>
      <c r="F6" s="129"/>
      <c r="G6" s="129"/>
      <c r="H6" s="129"/>
      <c r="I6" s="129"/>
      <c r="J6" s="129"/>
      <c r="K6" s="295"/>
    </row>
    <row r="7" spans="1:12" ht="40.5">
      <c r="A7" s="319"/>
      <c r="B7" s="600" t="s">
        <v>204</v>
      </c>
      <c r="C7" s="600"/>
      <c r="D7" s="600" t="s">
        <v>272</v>
      </c>
      <c r="E7" s="600"/>
      <c r="F7" s="600" t="s">
        <v>273</v>
      </c>
      <c r="G7" s="600"/>
      <c r="H7" s="320" t="s">
        <v>259</v>
      </c>
      <c r="I7" s="600" t="s">
        <v>207</v>
      </c>
      <c r="J7" s="600"/>
      <c r="K7" s="321"/>
    </row>
    <row r="8" spans="1:12" ht="13.5">
      <c r="A8" s="301" t="s">
        <v>99</v>
      </c>
      <c r="B8" s="322" t="s">
        <v>206</v>
      </c>
      <c r="C8" s="300" t="s">
        <v>205</v>
      </c>
      <c r="D8" s="322" t="s">
        <v>206</v>
      </c>
      <c r="E8" s="300" t="s">
        <v>205</v>
      </c>
      <c r="F8" s="322" t="s">
        <v>206</v>
      </c>
      <c r="G8" s="300" t="s">
        <v>205</v>
      </c>
      <c r="H8" s="300" t="s">
        <v>205</v>
      </c>
      <c r="I8" s="322" t="s">
        <v>206</v>
      </c>
      <c r="J8" s="300" t="s">
        <v>205</v>
      </c>
      <c r="K8" s="321"/>
    </row>
    <row r="9" spans="1:12" ht="13.5">
      <c r="A9" s="323" t="s">
        <v>100</v>
      </c>
      <c r="B9" s="77">
        <f>SUM(B10,B14,B17)</f>
        <v>0</v>
      </c>
      <c r="C9" s="77">
        <f>SUM(C10,C14,C17)</f>
        <v>0</v>
      </c>
      <c r="D9" s="77">
        <f t="shared" ref="D9:J9" si="0">SUM(D10,D14,D17)</f>
        <v>0</v>
      </c>
      <c r="E9" s="77">
        <f>SUM(E10,E14,E17)</f>
        <v>0</v>
      </c>
      <c r="F9" s="77">
        <f t="shared" si="0"/>
        <v>0</v>
      </c>
      <c r="G9" s="77">
        <f>SUM(G10,G14,G17)</f>
        <v>0</v>
      </c>
      <c r="H9" s="77">
        <f>SUM(H10,H14,H17)</f>
        <v>0</v>
      </c>
      <c r="I9" s="77">
        <f>SUM(I10,I14,I17)</f>
        <v>0</v>
      </c>
      <c r="J9" s="77">
        <f t="shared" si="0"/>
        <v>0</v>
      </c>
      <c r="K9" s="321"/>
    </row>
    <row r="10" spans="1:12" ht="13.5">
      <c r="A10" s="324" t="s">
        <v>101</v>
      </c>
      <c r="B10" s="319">
        <f>SUM(B11:B13)</f>
        <v>0</v>
      </c>
      <c r="C10" s="319">
        <f>SUM(C11:C13)</f>
        <v>0</v>
      </c>
      <c r="D10" s="319">
        <f t="shared" ref="D10:F10" si="1">SUM(D11:D13)</f>
        <v>0</v>
      </c>
      <c r="E10" s="319"/>
      <c r="F10" s="319">
        <f t="shared" si="1"/>
        <v>0</v>
      </c>
      <c r="G10" s="319">
        <f>SUM(G11:G13)</f>
        <v>0</v>
      </c>
      <c r="H10" s="319">
        <f>SUM(H11:H13)</f>
        <v>0</v>
      </c>
      <c r="I10" s="319">
        <f>SUM(I11:I13)</f>
        <v>0</v>
      </c>
      <c r="J10" s="319"/>
      <c r="K10" s="321"/>
    </row>
    <row r="11" spans="1:12" ht="13.5">
      <c r="A11" s="324" t="s">
        <v>102</v>
      </c>
      <c r="B11" s="303"/>
      <c r="C11" s="303"/>
      <c r="D11" s="303"/>
      <c r="E11" s="303"/>
      <c r="F11" s="303"/>
      <c r="G11" s="303"/>
      <c r="H11" s="303"/>
      <c r="I11" s="303"/>
      <c r="J11" s="303"/>
      <c r="K11" s="321"/>
    </row>
    <row r="12" spans="1:12" ht="13.5">
      <c r="A12" s="324" t="s">
        <v>103</v>
      </c>
      <c r="B12" s="303"/>
      <c r="C12" s="303"/>
      <c r="D12" s="303"/>
      <c r="E12" s="303"/>
      <c r="F12" s="303"/>
      <c r="G12" s="303"/>
      <c r="H12" s="303"/>
      <c r="I12" s="303"/>
      <c r="J12" s="303"/>
      <c r="K12" s="321"/>
    </row>
    <row r="13" spans="1:12" ht="13.5">
      <c r="A13" s="324" t="s">
        <v>104</v>
      </c>
      <c r="B13" s="303"/>
      <c r="C13" s="303"/>
      <c r="D13" s="303"/>
      <c r="E13" s="303"/>
      <c r="F13" s="303"/>
      <c r="G13" s="303"/>
      <c r="H13" s="303"/>
      <c r="I13" s="303"/>
      <c r="J13" s="303"/>
      <c r="K13" s="321"/>
    </row>
    <row r="14" spans="1:12" ht="13.5">
      <c r="A14" s="324" t="s">
        <v>105</v>
      </c>
      <c r="B14" s="319">
        <f>SUM(B15:B16)</f>
        <v>0</v>
      </c>
      <c r="C14" s="319">
        <f>SUM(C15:C16)</f>
        <v>0</v>
      </c>
      <c r="D14" s="319">
        <f t="shared" ref="D14:J14" si="2">SUM(D15:D16)</f>
        <v>0</v>
      </c>
      <c r="E14" s="319">
        <f>SUM(E15:E16)</f>
        <v>0</v>
      </c>
      <c r="F14" s="319">
        <f t="shared" si="2"/>
        <v>0</v>
      </c>
      <c r="G14" s="319">
        <f>SUM(G15:G16)</f>
        <v>0</v>
      </c>
      <c r="H14" s="319">
        <f>SUM(H15:H16)</f>
        <v>0</v>
      </c>
      <c r="I14" s="319">
        <f>SUM(I15:I16)</f>
        <v>0</v>
      </c>
      <c r="J14" s="319">
        <f t="shared" si="2"/>
        <v>0</v>
      </c>
      <c r="K14" s="321"/>
    </row>
    <row r="15" spans="1:12" ht="13.5">
      <c r="A15" s="324" t="s">
        <v>106</v>
      </c>
      <c r="B15" s="303"/>
      <c r="C15" s="419"/>
      <c r="D15" s="303"/>
      <c r="E15" s="303"/>
      <c r="F15" s="303"/>
      <c r="H15" s="303"/>
      <c r="I15" s="303"/>
      <c r="J15" s="303">
        <f>C15+E15-G15-H15</f>
        <v>0</v>
      </c>
      <c r="K15" s="321"/>
    </row>
    <row r="16" spans="1:12" ht="13.5">
      <c r="A16" s="324" t="s">
        <v>107</v>
      </c>
      <c r="B16" s="303"/>
      <c r="C16" s="419"/>
      <c r="D16" s="303"/>
      <c r="E16" s="303"/>
      <c r="F16" s="303"/>
      <c r="G16" s="303"/>
      <c r="H16" s="303"/>
      <c r="I16" s="303"/>
      <c r="J16" s="303">
        <f>C16-H16</f>
        <v>0</v>
      </c>
      <c r="K16" s="321"/>
    </row>
    <row r="17" spans="1:11" ht="13.5">
      <c r="A17" s="324" t="s">
        <v>108</v>
      </c>
      <c r="B17" s="319">
        <f>SUM(B18:B19,B22,B23)</f>
        <v>0</v>
      </c>
      <c r="C17" s="319"/>
      <c r="D17" s="319">
        <f t="shared" ref="D17:J17" si="3">SUM(D18:D19,D22,D23)</f>
        <v>0</v>
      </c>
      <c r="E17" s="319">
        <f>SUM(E18:E19,E22,E23)</f>
        <v>0</v>
      </c>
      <c r="F17" s="319">
        <f t="shared" si="3"/>
        <v>0</v>
      </c>
      <c r="G17" s="319">
        <f>SUM(G18:G19,G22,G23)</f>
        <v>0</v>
      </c>
      <c r="H17" s="319">
        <f>SUM(H18:H19,H22,H23)</f>
        <v>0</v>
      </c>
      <c r="I17" s="319">
        <f>SUM(I18:I19,I22,I23)</f>
        <v>0</v>
      </c>
      <c r="J17" s="319">
        <f t="shared" si="3"/>
        <v>0</v>
      </c>
      <c r="K17" s="321"/>
    </row>
    <row r="18" spans="1:11" ht="13.5">
      <c r="A18" s="324" t="s">
        <v>109</v>
      </c>
      <c r="B18" s="303"/>
      <c r="C18" s="303"/>
      <c r="D18" s="303"/>
      <c r="E18" s="303"/>
      <c r="F18" s="303"/>
      <c r="G18" s="303"/>
      <c r="H18" s="303"/>
      <c r="I18" s="303"/>
      <c r="J18" s="303"/>
      <c r="K18" s="321"/>
    </row>
    <row r="19" spans="1:11" ht="13.5">
      <c r="A19" s="324" t="s">
        <v>110</v>
      </c>
      <c r="B19" s="319">
        <f>SUM(B20:B21)</f>
        <v>0</v>
      </c>
      <c r="C19" s="319">
        <f>SUM(C20:C21)</f>
        <v>0</v>
      </c>
      <c r="D19" s="319">
        <f t="shared" ref="D19:J19" si="4">SUM(D20:D21)</f>
        <v>0</v>
      </c>
      <c r="E19" s="319">
        <f>SUM(E20:E21)</f>
        <v>0</v>
      </c>
      <c r="F19" s="319">
        <f t="shared" si="4"/>
        <v>0</v>
      </c>
      <c r="G19" s="319">
        <f>SUM(G20:G21)</f>
        <v>0</v>
      </c>
      <c r="H19" s="319">
        <f>SUM(H20:H21)</f>
        <v>0</v>
      </c>
      <c r="I19" s="319"/>
      <c r="J19" s="319">
        <f t="shared" si="4"/>
        <v>0</v>
      </c>
      <c r="K19" s="321"/>
    </row>
    <row r="20" spans="1:11" ht="13.5">
      <c r="A20" s="324" t="s">
        <v>111</v>
      </c>
      <c r="B20" s="303"/>
      <c r="C20" s="303"/>
      <c r="D20" s="303"/>
      <c r="E20" s="303"/>
      <c r="F20" s="303"/>
      <c r="G20" s="303"/>
      <c r="H20" s="303"/>
      <c r="I20" s="303"/>
      <c r="J20" s="303"/>
      <c r="K20" s="321"/>
    </row>
    <row r="21" spans="1:11" ht="13.5">
      <c r="A21" s="324" t="s">
        <v>112</v>
      </c>
      <c r="B21" s="303"/>
      <c r="D21" s="303"/>
      <c r="E21" s="303"/>
      <c r="F21" s="303"/>
      <c r="G21" s="303"/>
      <c r="H21" s="303"/>
      <c r="I21" s="303"/>
      <c r="J21" s="303">
        <f>C21-H21</f>
        <v>0</v>
      </c>
      <c r="K21" s="321"/>
    </row>
    <row r="22" spans="1:11" ht="13.5">
      <c r="A22" s="324" t="s">
        <v>113</v>
      </c>
      <c r="B22" s="303"/>
      <c r="C22" s="303"/>
      <c r="D22" s="303"/>
      <c r="E22" s="303"/>
      <c r="F22" s="303"/>
      <c r="G22" s="303"/>
      <c r="H22" s="303"/>
      <c r="I22" s="303"/>
      <c r="J22" s="303"/>
      <c r="K22" s="321"/>
    </row>
    <row r="23" spans="1:11" ht="13.5">
      <c r="A23" s="324" t="s">
        <v>114</v>
      </c>
      <c r="B23" s="303"/>
      <c r="C23" s="303"/>
      <c r="D23" s="303"/>
      <c r="E23" s="303"/>
      <c r="F23" s="303"/>
      <c r="G23" s="303"/>
      <c r="H23" s="303"/>
      <c r="I23" s="303"/>
      <c r="J23" s="303"/>
      <c r="K23" s="321"/>
    </row>
    <row r="24" spans="1:11" ht="13.5">
      <c r="A24" s="323"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1"/>
    </row>
    <row r="25" spans="1:11" ht="13.5">
      <c r="A25" s="324" t="s">
        <v>513</v>
      </c>
      <c r="B25" s="303"/>
      <c r="C25" s="303"/>
      <c r="D25" s="303"/>
      <c r="E25" s="303"/>
      <c r="F25" s="303"/>
      <c r="G25" s="303"/>
      <c r="H25" s="303"/>
      <c r="I25" s="303"/>
      <c r="J25" s="303"/>
      <c r="K25" s="321"/>
    </row>
    <row r="26" spans="1:11" ht="13.5">
      <c r="A26" s="324" t="s">
        <v>239</v>
      </c>
      <c r="B26" s="303"/>
      <c r="C26" s="303"/>
      <c r="D26" s="303"/>
      <c r="E26" s="303"/>
      <c r="F26" s="303"/>
      <c r="G26" s="303"/>
      <c r="H26" s="303"/>
      <c r="I26" s="303"/>
      <c r="J26" s="303"/>
      <c r="K26" s="321"/>
    </row>
    <row r="27" spans="1:11" ht="13.5">
      <c r="A27" s="324" t="s">
        <v>240</v>
      </c>
      <c r="B27" s="303"/>
      <c r="C27" s="303"/>
      <c r="D27" s="303"/>
      <c r="E27" s="303"/>
      <c r="F27" s="303"/>
      <c r="G27" s="303"/>
      <c r="H27" s="303"/>
      <c r="I27" s="303"/>
      <c r="J27" s="303"/>
      <c r="K27" s="321"/>
    </row>
    <row r="28" spans="1:11" ht="13.5">
      <c r="A28" s="324" t="s">
        <v>241</v>
      </c>
      <c r="B28" s="303"/>
      <c r="C28" s="303"/>
      <c r="D28" s="303"/>
      <c r="E28" s="303"/>
      <c r="F28" s="303"/>
      <c r="G28" s="303"/>
      <c r="H28" s="303"/>
      <c r="I28" s="303"/>
      <c r="J28" s="303"/>
      <c r="K28" s="321"/>
    </row>
    <row r="29" spans="1:11" ht="13.5">
      <c r="A29" s="324" t="s">
        <v>242</v>
      </c>
      <c r="B29" s="303"/>
      <c r="C29" s="303"/>
      <c r="D29" s="303"/>
      <c r="E29" s="303"/>
      <c r="F29" s="303"/>
      <c r="G29" s="303"/>
      <c r="H29" s="303"/>
      <c r="I29" s="303"/>
      <c r="J29" s="303"/>
      <c r="K29" s="321"/>
    </row>
    <row r="30" spans="1:11" ht="13.5">
      <c r="A30" s="324" t="s">
        <v>243</v>
      </c>
      <c r="B30" s="303"/>
      <c r="C30" s="303"/>
      <c r="D30" s="303"/>
      <c r="E30" s="303"/>
      <c r="F30" s="303"/>
      <c r="G30" s="303"/>
      <c r="H30" s="303"/>
      <c r="I30" s="303"/>
      <c r="J30" s="303"/>
      <c r="K30" s="321"/>
    </row>
    <row r="31" spans="1:11" ht="13.5">
      <c r="A31" s="324" t="s">
        <v>244</v>
      </c>
      <c r="B31" s="303"/>
      <c r="C31" s="303"/>
      <c r="D31" s="303"/>
      <c r="E31" s="303"/>
      <c r="F31" s="303"/>
      <c r="G31" s="303"/>
      <c r="H31" s="303"/>
      <c r="I31" s="303"/>
      <c r="J31" s="303"/>
      <c r="K31" s="321"/>
    </row>
    <row r="32" spans="1:11" ht="13.5">
      <c r="A32" s="323"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1"/>
    </row>
    <row r="33" spans="1:11" ht="13.5">
      <c r="A33" s="324" t="s">
        <v>245</v>
      </c>
      <c r="B33" s="303"/>
      <c r="C33" s="303"/>
      <c r="D33" s="303"/>
      <c r="E33" s="303"/>
      <c r="F33" s="303"/>
      <c r="G33" s="303"/>
      <c r="H33" s="303"/>
      <c r="I33" s="303"/>
      <c r="J33" s="303"/>
      <c r="K33" s="321"/>
    </row>
    <row r="34" spans="1:11" ht="13.5">
      <c r="A34" s="324" t="s">
        <v>246</v>
      </c>
      <c r="B34" s="303"/>
      <c r="C34" s="303"/>
      <c r="D34" s="303"/>
      <c r="E34" s="303"/>
      <c r="F34" s="303"/>
      <c r="G34" s="303"/>
      <c r="H34" s="303"/>
      <c r="I34" s="303"/>
      <c r="J34" s="303"/>
      <c r="K34" s="321"/>
    </row>
    <row r="35" spans="1:11" ht="13.5">
      <c r="A35" s="324" t="s">
        <v>247</v>
      </c>
      <c r="B35" s="303"/>
      <c r="C35" s="303"/>
      <c r="D35" s="303"/>
      <c r="E35" s="303"/>
      <c r="F35" s="303"/>
      <c r="G35" s="303"/>
      <c r="H35" s="303"/>
      <c r="I35" s="303"/>
      <c r="J35" s="303"/>
      <c r="K35" s="321"/>
    </row>
    <row r="36" spans="1:11" ht="13.5">
      <c r="A36" s="323" t="s">
        <v>117</v>
      </c>
      <c r="B36" s="77">
        <f t="shared" ref="B36:J36" si="7">SUM(B37:B39,B42)</f>
        <v>0</v>
      </c>
      <c r="C36" s="77">
        <f t="shared" si="7"/>
        <v>0</v>
      </c>
      <c r="D36" s="77">
        <f t="shared" si="7"/>
        <v>0</v>
      </c>
      <c r="E36" s="77"/>
      <c r="F36" s="77">
        <f t="shared" si="7"/>
        <v>0</v>
      </c>
      <c r="G36" s="77">
        <f t="shared" si="7"/>
        <v>0</v>
      </c>
      <c r="H36" s="77">
        <f t="shared" si="7"/>
        <v>0</v>
      </c>
      <c r="I36" s="77">
        <f t="shared" si="7"/>
        <v>0</v>
      </c>
      <c r="J36" s="77">
        <f t="shared" si="7"/>
        <v>0</v>
      </c>
      <c r="K36" s="321"/>
    </row>
    <row r="37" spans="1:11" ht="13.5">
      <c r="A37" s="324" t="s">
        <v>118</v>
      </c>
      <c r="B37" s="303"/>
      <c r="C37" s="303"/>
      <c r="D37" s="303"/>
      <c r="F37" s="303"/>
      <c r="G37" s="303"/>
      <c r="H37" s="303"/>
      <c r="I37" s="303"/>
      <c r="J37" s="303"/>
      <c r="K37" s="321"/>
    </row>
    <row r="38" spans="1:11" ht="13.5">
      <c r="A38" s="324" t="s">
        <v>119</v>
      </c>
      <c r="B38" s="303"/>
      <c r="C38" s="303"/>
      <c r="D38" s="303"/>
      <c r="E38" s="303"/>
      <c r="F38" s="303"/>
      <c r="G38" s="303"/>
      <c r="H38" s="303"/>
      <c r="I38" s="303"/>
      <c r="J38" s="303"/>
      <c r="K38" s="321"/>
    </row>
    <row r="39" spans="1:11" ht="13.5">
      <c r="A39" s="324" t="s">
        <v>120</v>
      </c>
      <c r="B39" s="319">
        <f t="shared" ref="B39:J39" si="8">SUM(B40:B41)</f>
        <v>0</v>
      </c>
      <c r="C39" s="319">
        <f t="shared" si="8"/>
        <v>0</v>
      </c>
      <c r="D39" s="319">
        <f t="shared" si="8"/>
        <v>0</v>
      </c>
      <c r="E39" s="319">
        <f t="shared" si="8"/>
        <v>0</v>
      </c>
      <c r="F39" s="319">
        <f t="shared" si="8"/>
        <v>0</v>
      </c>
      <c r="G39" s="319">
        <f t="shared" si="8"/>
        <v>0</v>
      </c>
      <c r="H39" s="319">
        <f t="shared" si="8"/>
        <v>0</v>
      </c>
      <c r="I39" s="319">
        <f t="shared" si="8"/>
        <v>0</v>
      </c>
      <c r="J39" s="319">
        <f t="shared" si="8"/>
        <v>0</v>
      </c>
      <c r="K39" s="321"/>
    </row>
    <row r="40" spans="1:11" ht="27">
      <c r="A40" s="324" t="s">
        <v>373</v>
      </c>
      <c r="B40" s="303"/>
      <c r="C40" s="303"/>
      <c r="D40" s="303"/>
      <c r="E40" s="303"/>
      <c r="F40" s="303"/>
      <c r="G40" s="303"/>
      <c r="H40" s="303"/>
      <c r="I40" s="303"/>
      <c r="J40" s="303"/>
      <c r="K40" s="321"/>
    </row>
    <row r="41" spans="1:11" ht="13.5">
      <c r="A41" s="324" t="s">
        <v>121</v>
      </c>
      <c r="B41" s="303"/>
      <c r="C41" s="303"/>
      <c r="D41" s="303"/>
      <c r="E41" s="303"/>
      <c r="F41" s="303"/>
      <c r="G41" s="303"/>
      <c r="H41" s="303"/>
      <c r="I41" s="303"/>
      <c r="J41" s="303"/>
      <c r="K41" s="321"/>
    </row>
    <row r="42" spans="1:11" ht="13.5">
      <c r="A42" s="324" t="s">
        <v>122</v>
      </c>
      <c r="B42" s="303"/>
      <c r="C42" s="303"/>
      <c r="D42" s="303"/>
      <c r="E42" s="303"/>
      <c r="F42" s="303"/>
      <c r="G42" s="303"/>
      <c r="H42" s="303"/>
      <c r="I42" s="303"/>
      <c r="J42" s="303"/>
      <c r="K42" s="321"/>
    </row>
    <row r="43" spans="1:11" ht="13.5">
      <c r="A43" s="325"/>
      <c r="B43" s="325"/>
      <c r="C43" s="325"/>
      <c r="D43" s="325"/>
      <c r="E43" s="325"/>
      <c r="F43" s="325"/>
      <c r="G43" s="325"/>
      <c r="H43" s="325"/>
      <c r="I43" s="325"/>
      <c r="J43" s="325"/>
    </row>
    <row r="44" spans="1:11" s="308" customFormat="1" ht="12.5"/>
    <row r="45" spans="1:11" s="308" customFormat="1">
      <c r="A45" s="313"/>
    </row>
    <row r="46" spans="1:11" s="2" customFormat="1" ht="13.5">
      <c r="A46" s="67" t="s">
        <v>93</v>
      </c>
      <c r="D46" s="258"/>
    </row>
    <row r="47" spans="1:11" s="2" customFormat="1" ht="13.5">
      <c r="D47" s="264"/>
      <c r="E47" s="264"/>
      <c r="F47" s="264"/>
      <c r="G47" s="264"/>
      <c r="I47" s="264"/>
    </row>
    <row r="48" spans="1:11" s="2" customFormat="1" ht="13.5">
      <c r="B48" s="66"/>
      <c r="C48" s="66"/>
      <c r="F48" s="66"/>
      <c r="G48" s="316"/>
      <c r="H48" s="66"/>
      <c r="I48" s="264"/>
      <c r="J48" s="264"/>
    </row>
    <row r="49" spans="1:10" s="2" customFormat="1" ht="13.5">
      <c r="B49" s="65" t="s">
        <v>248</v>
      </c>
      <c r="F49" s="12" t="s">
        <v>253</v>
      </c>
      <c r="G49" s="317"/>
      <c r="I49" s="264"/>
      <c r="J49" s="264"/>
    </row>
    <row r="50" spans="1:10" s="2" customFormat="1" ht="13.5">
      <c r="B50" s="61" t="s">
        <v>123</v>
      </c>
      <c r="F50" s="2" t="s">
        <v>249</v>
      </c>
      <c r="G50" s="264"/>
      <c r="I50" s="264"/>
      <c r="J50" s="264"/>
    </row>
    <row r="51" spans="1:10" s="264" customFormat="1" ht="13.5">
      <c r="A51" s="2"/>
      <c r="B51" s="313"/>
      <c r="H51" s="313"/>
    </row>
    <row r="52" spans="1:10" s="2" customFormat="1" ht="13.5">
      <c r="A52" s="11"/>
      <c r="B52" s="11"/>
      <c r="C52" s="11"/>
    </row>
    <row r="53" spans="1:10" ht="13.5">
      <c r="A53" s="325"/>
      <c r="B53" s="325"/>
      <c r="C53" s="325"/>
      <c r="D53" s="325"/>
      <c r="E53" s="325"/>
      <c r="F53" s="325"/>
      <c r="G53" s="325"/>
      <c r="H53" s="325"/>
      <c r="I53" s="325"/>
      <c r="J53" s="325"/>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4" zoomScaleNormal="100" zoomScaleSheetLayoutView="100" workbookViewId="0">
      <selection activeCell="G15" sqref="G15"/>
    </sheetView>
  </sheetViews>
  <sheetFormatPr defaultColWidth="9.1796875" defaultRowHeight="13.5"/>
  <cols>
    <col min="1" max="1" width="16.26953125" style="2" customWidth="1"/>
    <col min="2" max="2" width="80" style="2" customWidth="1"/>
    <col min="3" max="3" width="16.1796875" style="2" customWidth="1"/>
    <col min="4" max="4" width="14.7265625" style="2" customWidth="1"/>
    <col min="5" max="5" width="0.7265625" style="258" customWidth="1"/>
    <col min="6" max="6" width="9.1796875" style="2"/>
    <col min="7" max="7" width="15.81640625" style="2" bestFit="1" customWidth="1"/>
    <col min="8" max="16384" width="9.1796875" style="2"/>
  </cols>
  <sheetData>
    <row r="1" spans="1:7">
      <c r="A1" s="70" t="s">
        <v>479</v>
      </c>
      <c r="B1" s="71"/>
      <c r="C1" s="559" t="s">
        <v>94</v>
      </c>
      <c r="D1" s="559"/>
      <c r="E1" s="102"/>
    </row>
    <row r="2" spans="1:7">
      <c r="A2" s="71" t="s">
        <v>124</v>
      </c>
      <c r="B2" s="71"/>
      <c r="C2" s="557" t="str">
        <f>'ფორმა N1'!M2</f>
        <v>01/01/2023-12/31/2023</v>
      </c>
      <c r="D2" s="558"/>
      <c r="E2" s="102"/>
    </row>
    <row r="3" spans="1:7">
      <c r="A3" s="70"/>
      <c r="B3" s="71"/>
      <c r="C3" s="260"/>
      <c r="D3" s="260"/>
      <c r="E3" s="102"/>
    </row>
    <row r="4" spans="1:7">
      <c r="A4" s="72" t="s">
        <v>254</v>
      </c>
      <c r="B4" s="96"/>
      <c r="C4" s="97"/>
      <c r="D4" s="71"/>
      <c r="E4" s="102"/>
    </row>
    <row r="5" spans="1:7">
      <c r="A5" s="175" t="str">
        <f>'ფორმა N1'!D4</f>
        <v>მოქალაქეთა პოლიტიკური გაერთიანება „ხალხისთვის“</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402">
        <f>C10+C26</f>
        <v>17175</v>
      </c>
      <c r="D9" s="80">
        <f>SUM(D10,D26)</f>
        <v>17175</v>
      </c>
      <c r="E9" s="102"/>
    </row>
    <row r="10" spans="1:7" s="7" customFormat="1" ht="16.5" customHeight="1">
      <c r="A10" s="82">
        <v>1.1000000000000001</v>
      </c>
      <c r="B10" s="82" t="s">
        <v>69</v>
      </c>
      <c r="C10" s="402">
        <f>C11+C12+C16+C19+C24+C25</f>
        <v>17175</v>
      </c>
      <c r="D10" s="80">
        <f>SUM(D11,D12,D16,D19,D24,D25)</f>
        <v>17175</v>
      </c>
      <c r="E10" s="102"/>
    </row>
    <row r="11" spans="1:7" s="9" customFormat="1" ht="16.5" customHeight="1">
      <c r="A11" s="83" t="s">
        <v>30</v>
      </c>
      <c r="B11" s="83" t="s">
        <v>68</v>
      </c>
      <c r="C11" s="8"/>
      <c r="D11" s="8"/>
      <c r="E11" s="102"/>
    </row>
    <row r="12" spans="1:7" s="10" customFormat="1" ht="16.5" customHeight="1">
      <c r="A12" s="83" t="s">
        <v>31</v>
      </c>
      <c r="B12" s="83" t="s">
        <v>283</v>
      </c>
      <c r="C12" s="101">
        <f>C13+C14</f>
        <v>17175</v>
      </c>
      <c r="D12" s="101">
        <f>D13+D14</f>
        <v>17175</v>
      </c>
      <c r="E12" s="102"/>
      <c r="G12" s="64"/>
    </row>
    <row r="13" spans="1:7" s="3" customFormat="1" ht="16.5" customHeight="1">
      <c r="A13" s="92" t="s">
        <v>70</v>
      </c>
      <c r="B13" s="92" t="s">
        <v>286</v>
      </c>
      <c r="C13" s="8">
        <v>17175</v>
      </c>
      <c r="D13" s="8">
        <v>17175</v>
      </c>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0</v>
      </c>
      <c r="D16" s="101">
        <f>SUM(D17:D18)</f>
        <v>0</v>
      </c>
      <c r="E16" s="102"/>
    </row>
    <row r="17" spans="1:7" s="3" customFormat="1" ht="16.5" customHeight="1">
      <c r="A17" s="92" t="s">
        <v>73</v>
      </c>
      <c r="B17" s="92" t="s">
        <v>75</v>
      </c>
      <c r="C17" s="403"/>
      <c r="D17" s="403"/>
      <c r="E17" s="102"/>
      <c r="G17"/>
    </row>
    <row r="18" spans="1:7" s="3" customFormat="1" ht="32.25" customHeight="1">
      <c r="A18" s="92" t="s">
        <v>74</v>
      </c>
      <c r="B18" s="92" t="s">
        <v>449</v>
      </c>
      <c r="C18" s="8"/>
      <c r="D18" s="8"/>
      <c r="E18" s="102"/>
    </row>
    <row r="19" spans="1:7" s="3" customFormat="1" ht="16.5" customHeight="1">
      <c r="A19" s="83" t="s">
        <v>76</v>
      </c>
      <c r="B19" s="83" t="s">
        <v>363</v>
      </c>
      <c r="C19" s="101">
        <f>SUM(C20:C23)</f>
        <v>0</v>
      </c>
      <c r="D19" s="101">
        <f>SUM(D20:D23)</f>
        <v>0</v>
      </c>
      <c r="E19" s="102"/>
    </row>
    <row r="20" spans="1:7" s="3" customFormat="1" ht="16.5" customHeight="1">
      <c r="A20" s="92" t="s">
        <v>77</v>
      </c>
      <c r="B20" s="92" t="s">
        <v>505</v>
      </c>
      <c r="C20" s="8"/>
      <c r="D20" s="8"/>
      <c r="E20" s="102"/>
      <c r="G20"/>
    </row>
    <row r="21" spans="1:7" s="3" customFormat="1" ht="27">
      <c r="A21" s="92" t="s">
        <v>78</v>
      </c>
      <c r="B21" s="92" t="s">
        <v>415</v>
      </c>
      <c r="C21" s="8"/>
      <c r="D21" s="8"/>
      <c r="E21" s="102"/>
    </row>
    <row r="22" spans="1:7" s="3" customFormat="1">
      <c r="A22" s="92" t="s">
        <v>79</v>
      </c>
      <c r="B22" s="92" t="s">
        <v>434</v>
      </c>
      <c r="C22" s="8"/>
      <c r="D22" s="8"/>
      <c r="E22" s="102"/>
    </row>
    <row r="23" spans="1:7" s="3" customFormat="1">
      <c r="A23" s="92" t="s">
        <v>80</v>
      </c>
      <c r="B23" s="92" t="s">
        <v>480</v>
      </c>
      <c r="C23" s="8"/>
      <c r="D23" s="8"/>
      <c r="E23" s="102"/>
    </row>
    <row r="24" spans="1:7" s="3" customFormat="1" ht="16.5" customHeight="1">
      <c r="A24" s="83" t="s">
        <v>81</v>
      </c>
      <c r="B24" s="83" t="s">
        <v>377</v>
      </c>
      <c r="C24" s="404"/>
      <c r="D24" s="404"/>
      <c r="E24" s="102"/>
    </row>
    <row r="25" spans="1:7" s="3" customFormat="1">
      <c r="A25" s="83" t="s">
        <v>232</v>
      </c>
      <c r="B25" s="83" t="s">
        <v>383</v>
      </c>
      <c r="C25" s="8"/>
      <c r="D25" s="8"/>
      <c r="E25" s="102"/>
    </row>
    <row r="26" spans="1:7" ht="16.5" customHeight="1">
      <c r="A26" s="82">
        <v>1.2</v>
      </c>
      <c r="B26" s="82" t="s">
        <v>82</v>
      </c>
      <c r="C26" s="80">
        <f>SUM(C27,C31,C35)</f>
        <v>0</v>
      </c>
      <c r="D26" s="80">
        <f>SUM(D27,D31,D35)</f>
        <v>0</v>
      </c>
      <c r="E26" s="102"/>
    </row>
    <row r="27" spans="1:7" ht="16.5" customHeight="1">
      <c r="A27" s="83" t="s">
        <v>32</v>
      </c>
      <c r="B27" s="83" t="s">
        <v>286</v>
      </c>
      <c r="C27" s="101">
        <f>SUM(C28:C30)</f>
        <v>0</v>
      </c>
      <c r="D27" s="101">
        <f>SUM(D28:D30)</f>
        <v>0</v>
      </c>
      <c r="E27" s="102"/>
    </row>
    <row r="28" spans="1:7">
      <c r="A28" s="183" t="s">
        <v>84</v>
      </c>
      <c r="B28" s="183" t="s">
        <v>284</v>
      </c>
      <c r="C28" s="8"/>
      <c r="D28" s="8"/>
      <c r="E28" s="102"/>
    </row>
    <row r="29" spans="1:7">
      <c r="A29" s="183" t="s">
        <v>85</v>
      </c>
      <c r="B29" s="183" t="s">
        <v>287</v>
      </c>
      <c r="C29" s="8"/>
      <c r="D29" s="8"/>
      <c r="E29" s="102"/>
    </row>
    <row r="30" spans="1:7">
      <c r="A30" s="183" t="s">
        <v>384</v>
      </c>
      <c r="B30" s="183" t="s">
        <v>285</v>
      </c>
      <c r="C30" s="8"/>
      <c r="D30" s="8"/>
      <c r="E30" s="102"/>
    </row>
    <row r="31" spans="1:7">
      <c r="A31" s="83" t="s">
        <v>33</v>
      </c>
      <c r="B31" s="83" t="s">
        <v>407</v>
      </c>
      <c r="C31" s="101">
        <f>SUM(C32:C34)</f>
        <v>0</v>
      </c>
      <c r="D31" s="101">
        <f>SUM(D32:D34)</f>
        <v>0</v>
      </c>
      <c r="E31" s="102"/>
    </row>
    <row r="32" spans="1:7">
      <c r="A32" s="183" t="s">
        <v>12</v>
      </c>
      <c r="B32" s="183" t="s">
        <v>410</v>
      </c>
      <c r="C32" s="8"/>
      <c r="D32" s="8"/>
      <c r="E32" s="102"/>
    </row>
    <row r="33" spans="1:9">
      <c r="A33" s="183" t="s">
        <v>13</v>
      </c>
      <c r="B33" s="183" t="s">
        <v>411</v>
      </c>
      <c r="C33" s="8"/>
      <c r="D33" s="8"/>
      <c r="E33" s="102"/>
    </row>
    <row r="34" spans="1:9">
      <c r="A34" s="183" t="s">
        <v>261</v>
      </c>
      <c r="B34" s="183" t="s">
        <v>412</v>
      </c>
      <c r="C34" s="8"/>
      <c r="D34" s="8"/>
      <c r="E34" s="102"/>
    </row>
    <row r="35" spans="1:9" ht="31.5" customHeight="1">
      <c r="A35" s="83" t="s">
        <v>34</v>
      </c>
      <c r="B35" s="192" t="s">
        <v>440</v>
      </c>
      <c r="C35" s="8"/>
      <c r="D35" s="8"/>
      <c r="E35" s="102"/>
    </row>
    <row r="36" spans="1:9">
      <c r="D36" s="24"/>
      <c r="E36" s="103"/>
      <c r="F36" s="24"/>
    </row>
    <row r="37" spans="1:9">
      <c r="A37" s="1"/>
      <c r="D37" s="24"/>
      <c r="E37" s="103"/>
      <c r="F37" s="24"/>
    </row>
    <row r="38" spans="1:9">
      <c r="D38" s="24"/>
      <c r="E38" s="103"/>
      <c r="F38" s="24"/>
    </row>
    <row r="39" spans="1:9">
      <c r="D39" s="24"/>
      <c r="E39" s="103"/>
      <c r="F39" s="24"/>
    </row>
    <row r="40" spans="1:9">
      <c r="A40" s="65" t="s">
        <v>93</v>
      </c>
      <c r="D40" s="24"/>
      <c r="E40" s="103"/>
      <c r="F40" s="24"/>
    </row>
    <row r="41" spans="1:9">
      <c r="D41" s="24"/>
      <c r="E41" s="360"/>
      <c r="F41" s="360"/>
      <c r="G41" s="264"/>
      <c r="H41" s="264"/>
      <c r="I41" s="264"/>
    </row>
    <row r="42" spans="1:9">
      <c r="D42" s="104"/>
      <c r="E42" s="360"/>
      <c r="F42" s="360"/>
      <c r="G42" s="264"/>
      <c r="H42" s="264"/>
      <c r="I42" s="264"/>
    </row>
    <row r="43" spans="1:9">
      <c r="A43" s="264"/>
      <c r="B43" s="65" t="s">
        <v>251</v>
      </c>
      <c r="D43" s="104"/>
      <c r="E43" s="360"/>
      <c r="F43" s="360"/>
      <c r="G43" s="264"/>
      <c r="H43" s="264"/>
      <c r="I43" s="264"/>
    </row>
    <row r="44" spans="1:9">
      <c r="A44" s="264"/>
      <c r="B44" s="2" t="s">
        <v>250</v>
      </c>
      <c r="D44" s="104"/>
      <c r="E44" s="360"/>
      <c r="F44" s="360"/>
      <c r="G44" s="264"/>
      <c r="H44" s="264"/>
      <c r="I44" s="264"/>
    </row>
    <row r="45" spans="1:9" s="264" customFormat="1" ht="13">
      <c r="B45" s="61" t="s">
        <v>123</v>
      </c>
      <c r="D45" s="360"/>
      <c r="E45" s="360"/>
      <c r="F45" s="360"/>
    </row>
    <row r="46" spans="1:9">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zoomScaleNormal="100" zoomScaleSheetLayoutView="80" workbookViewId="0">
      <selection activeCell="K12" sqref="K12"/>
    </sheetView>
  </sheetViews>
  <sheetFormatPr defaultColWidth="9.1796875" defaultRowHeight="13"/>
  <cols>
    <col min="1" max="1" width="4.7265625" style="22" customWidth="1"/>
    <col min="2" max="2" width="24.26953125" style="22" customWidth="1"/>
    <col min="3" max="3" width="25.26953125" style="22" customWidth="1"/>
    <col min="4" max="4" width="22.453125" style="22" customWidth="1"/>
    <col min="5" max="5" width="14.1796875" style="21" customWidth="1"/>
    <col min="6" max="6" width="19.453125" style="21" customWidth="1"/>
    <col min="7" max="7" width="18.1796875" style="21" customWidth="1"/>
    <col min="8" max="8" width="22.26953125" style="21" customWidth="1"/>
    <col min="9" max="9" width="1" style="21" customWidth="1"/>
    <col min="10" max="10" width="9.81640625" style="59" customWidth="1"/>
    <col min="11" max="11" width="12.7265625" style="59" customWidth="1"/>
    <col min="12" max="12" width="9.1796875" style="60"/>
    <col min="13" max="16384" width="9.1796875" style="22"/>
  </cols>
  <sheetData>
    <row r="1" spans="1:12" s="21" customFormat="1" ht="13.5">
      <c r="A1" s="602" t="s">
        <v>475</v>
      </c>
      <c r="B1" s="602"/>
      <c r="C1" s="602"/>
      <c r="D1" s="602"/>
      <c r="E1" s="124"/>
      <c r="F1" s="124"/>
      <c r="G1" s="130"/>
      <c r="H1" s="95" t="s">
        <v>182</v>
      </c>
      <c r="I1" s="130"/>
      <c r="J1" s="62"/>
      <c r="K1" s="62"/>
      <c r="L1" s="62"/>
    </row>
    <row r="2" spans="1:12" s="21" customFormat="1" ht="13.5">
      <c r="A2" s="99" t="s">
        <v>124</v>
      </c>
      <c r="B2" s="124"/>
      <c r="C2" s="124"/>
      <c r="D2" s="124">
        <v>10</v>
      </c>
      <c r="E2" s="124"/>
      <c r="F2" s="124"/>
      <c r="G2" s="131"/>
      <c r="H2" s="132" t="str">
        <f>'ფორმა N1'!M2</f>
        <v>01/01/2023-12/31/2023</v>
      </c>
      <c r="I2" s="131"/>
      <c r="J2" s="62"/>
      <c r="K2" s="62"/>
      <c r="L2" s="62"/>
    </row>
    <row r="3" spans="1:12" s="21" customFormat="1" ht="13.5">
      <c r="A3" s="124"/>
      <c r="B3" s="124"/>
      <c r="C3" s="124"/>
      <c r="D3" s="124"/>
      <c r="E3" s="124"/>
      <c r="F3" s="124"/>
      <c r="G3" s="131"/>
      <c r="H3" s="127"/>
      <c r="I3" s="131"/>
      <c r="J3" s="62"/>
      <c r="K3" s="62"/>
      <c r="L3" s="62"/>
    </row>
    <row r="4" spans="1:12" s="2" customFormat="1" ht="13.5">
      <c r="A4" s="71" t="str">
        <f>'ფორმა N2'!A4</f>
        <v>ანგარიშვალდებული პირის დასახელება:</v>
      </c>
      <c r="B4" s="71"/>
      <c r="C4" s="71"/>
      <c r="D4" s="71"/>
      <c r="E4" s="124"/>
      <c r="F4" s="124"/>
      <c r="G4" s="124"/>
      <c r="H4" s="124"/>
      <c r="I4" s="130"/>
      <c r="J4" s="59"/>
      <c r="K4" s="59"/>
      <c r="L4" s="21"/>
    </row>
    <row r="5" spans="1:12" s="2" customFormat="1" ht="13.5">
      <c r="A5" s="111" t="str">
        <f>'ფორმა N1'!D4</f>
        <v>მოქალაქეთა პოლიტიკური გაერთიანება „ხალხისთვის“</v>
      </c>
      <c r="B5" s="112"/>
      <c r="C5" s="112"/>
      <c r="D5" s="112"/>
      <c r="E5" s="133"/>
      <c r="F5" s="134"/>
      <c r="G5" s="134"/>
      <c r="H5" s="134"/>
      <c r="I5" s="130"/>
      <c r="J5" s="59"/>
      <c r="K5" s="59"/>
      <c r="L5" s="12"/>
    </row>
    <row r="6" spans="1:12" s="21" customFormat="1">
      <c r="A6" s="128"/>
      <c r="B6" s="129"/>
      <c r="C6" s="129"/>
      <c r="D6" s="129"/>
      <c r="E6" s="124"/>
      <c r="F6" s="124"/>
      <c r="G6" s="124"/>
      <c r="H6" s="124"/>
      <c r="I6" s="130"/>
      <c r="J6" s="59"/>
      <c r="K6" s="59"/>
      <c r="L6" s="59"/>
    </row>
    <row r="7" spans="1:12" ht="27">
      <c r="A7" s="121" t="s">
        <v>64</v>
      </c>
      <c r="B7" s="121" t="s">
        <v>339</v>
      </c>
      <c r="C7" s="122" t="s">
        <v>340</v>
      </c>
      <c r="D7" s="122" t="s">
        <v>216</v>
      </c>
      <c r="E7" s="122" t="s">
        <v>221</v>
      </c>
      <c r="F7" s="122" t="s">
        <v>222</v>
      </c>
      <c r="G7" s="122" t="s">
        <v>223</v>
      </c>
      <c r="H7" s="122" t="s">
        <v>224</v>
      </c>
      <c r="I7" s="130"/>
    </row>
    <row r="8" spans="1:12" ht="13.5">
      <c r="A8" s="121">
        <v>1</v>
      </c>
      <c r="B8" s="121">
        <v>2</v>
      </c>
      <c r="C8" s="122">
        <v>3</v>
      </c>
      <c r="D8" s="121">
        <v>4</v>
      </c>
      <c r="E8" s="122">
        <v>5</v>
      </c>
      <c r="F8" s="121">
        <v>6</v>
      </c>
      <c r="G8" s="122">
        <v>7</v>
      </c>
      <c r="H8" s="122">
        <v>8</v>
      </c>
      <c r="I8" s="130"/>
    </row>
    <row r="9" spans="1:12" ht="14.5">
      <c r="A9" s="63">
        <v>1</v>
      </c>
      <c r="B9" s="23"/>
      <c r="C9" s="23"/>
      <c r="D9" s="481"/>
      <c r="E9" s="23"/>
      <c r="F9" s="23"/>
      <c r="G9" s="139"/>
      <c r="H9" s="23"/>
      <c r="I9" s="130"/>
    </row>
    <row r="10" spans="1:12" ht="14.5">
      <c r="A10" s="63">
        <v>2</v>
      </c>
      <c r="B10" s="23"/>
      <c r="C10" s="23"/>
      <c r="D10" s="23"/>
      <c r="E10" s="23"/>
      <c r="F10" s="23"/>
      <c r="G10" s="139"/>
      <c r="H10" s="23"/>
      <c r="I10" s="130"/>
    </row>
    <row r="11" spans="1:12" ht="14.5">
      <c r="A11" s="63">
        <v>3</v>
      </c>
      <c r="B11" s="23"/>
      <c r="C11" s="23"/>
      <c r="D11" s="23"/>
      <c r="E11" s="23"/>
      <c r="F11" s="23"/>
      <c r="G11" s="139"/>
      <c r="H11" s="23"/>
      <c r="I11" s="130"/>
    </row>
    <row r="12" spans="1:12" ht="14.5">
      <c r="A12" s="63">
        <v>4</v>
      </c>
      <c r="B12" s="23"/>
      <c r="C12" s="23"/>
      <c r="D12" s="23"/>
      <c r="E12" s="23"/>
      <c r="F12" s="23"/>
      <c r="G12" s="139"/>
      <c r="H12" s="23"/>
      <c r="I12" s="130"/>
    </row>
    <row r="13" spans="1:12" ht="14.5">
      <c r="A13" s="63">
        <v>5</v>
      </c>
      <c r="B13" s="23"/>
      <c r="C13" s="23"/>
      <c r="D13" s="23"/>
      <c r="E13" s="23"/>
      <c r="F13" s="23"/>
      <c r="G13" s="139"/>
      <c r="H13" s="23"/>
      <c r="I13" s="130"/>
    </row>
    <row r="14" spans="1:12" ht="14.5">
      <c r="A14" s="63">
        <v>6</v>
      </c>
      <c r="B14" s="23"/>
      <c r="C14" s="23"/>
      <c r="D14" s="23"/>
      <c r="E14" s="23"/>
      <c r="F14" s="23"/>
      <c r="G14" s="139"/>
      <c r="H14" s="23"/>
      <c r="I14" s="130"/>
    </row>
    <row r="15" spans="1:12" s="21" customFormat="1" ht="14.5">
      <c r="A15" s="63">
        <v>7</v>
      </c>
      <c r="B15" s="23"/>
      <c r="C15" s="23"/>
      <c r="D15" s="23"/>
      <c r="E15" s="23"/>
      <c r="F15" s="23"/>
      <c r="G15" s="139"/>
      <c r="H15" s="23"/>
      <c r="I15" s="130"/>
      <c r="J15" s="59"/>
      <c r="K15" s="59"/>
      <c r="L15" s="59"/>
    </row>
    <row r="16" spans="1:12" s="21" customFormat="1" ht="14.5">
      <c r="A16" s="63">
        <v>8</v>
      </c>
      <c r="B16" s="23"/>
      <c r="C16" s="23"/>
      <c r="D16" s="23"/>
      <c r="E16" s="23"/>
      <c r="F16" s="23"/>
      <c r="G16" s="139"/>
      <c r="H16" s="23"/>
      <c r="I16" s="130"/>
      <c r="J16" s="59"/>
      <c r="K16" s="59"/>
      <c r="L16" s="59"/>
    </row>
    <row r="17" spans="1:12" s="21" customFormat="1" ht="14.5">
      <c r="A17" s="63">
        <v>9</v>
      </c>
      <c r="B17" s="23"/>
      <c r="C17" s="23"/>
      <c r="D17" s="23"/>
      <c r="E17" s="23"/>
      <c r="F17" s="23"/>
      <c r="G17" s="139"/>
      <c r="H17" s="23"/>
      <c r="I17" s="130"/>
      <c r="J17" s="59"/>
      <c r="K17" s="59"/>
      <c r="L17" s="59"/>
    </row>
    <row r="18" spans="1:12" s="21" customFormat="1" ht="14.5">
      <c r="A18" s="63">
        <v>10</v>
      </c>
      <c r="B18" s="23"/>
      <c r="C18" s="23"/>
      <c r="D18" s="23"/>
      <c r="E18" s="23"/>
      <c r="F18" s="23"/>
      <c r="G18" s="139"/>
      <c r="H18" s="23"/>
      <c r="I18" s="130"/>
      <c r="J18" s="59"/>
      <c r="K18" s="59"/>
      <c r="L18" s="59"/>
    </row>
    <row r="19" spans="1:12" s="21" customFormat="1" ht="14.5">
      <c r="A19" s="63">
        <v>11</v>
      </c>
      <c r="B19" s="23"/>
      <c r="C19" s="23"/>
      <c r="D19" s="23"/>
      <c r="E19" s="23"/>
      <c r="F19" s="23"/>
      <c r="G19" s="139"/>
      <c r="H19" s="23"/>
      <c r="I19" s="130"/>
      <c r="J19" s="59"/>
      <c r="K19" s="59"/>
      <c r="L19" s="59"/>
    </row>
    <row r="20" spans="1:12" s="21" customFormat="1" ht="14.5">
      <c r="A20" s="63">
        <v>12</v>
      </c>
      <c r="B20" s="23"/>
      <c r="C20" s="23"/>
      <c r="D20" s="23"/>
      <c r="E20" s="23"/>
      <c r="F20" s="23"/>
      <c r="G20" s="139"/>
      <c r="H20" s="23"/>
      <c r="I20" s="130"/>
      <c r="J20" s="59"/>
      <c r="K20" s="59"/>
      <c r="L20" s="59"/>
    </row>
    <row r="21" spans="1:12" s="21" customFormat="1" ht="14.5">
      <c r="A21" s="63">
        <v>13</v>
      </c>
      <c r="B21" s="23"/>
      <c r="C21" s="23"/>
      <c r="D21" s="23"/>
      <c r="E21" s="23"/>
      <c r="F21" s="23"/>
      <c r="G21" s="139"/>
      <c r="H21" s="23"/>
      <c r="I21" s="130"/>
      <c r="J21" s="59"/>
      <c r="K21" s="59"/>
      <c r="L21" s="59"/>
    </row>
    <row r="22" spans="1:12" s="21" customFormat="1" ht="14.5">
      <c r="A22" s="63">
        <v>14</v>
      </c>
      <c r="B22" s="23"/>
      <c r="C22" s="23"/>
      <c r="D22" s="23"/>
      <c r="E22" s="23"/>
      <c r="F22" s="23"/>
      <c r="G22" s="139"/>
      <c r="H22" s="23"/>
      <c r="I22" s="130"/>
      <c r="J22" s="59"/>
      <c r="K22" s="59"/>
      <c r="L22" s="59"/>
    </row>
    <row r="23" spans="1:12" s="21" customFormat="1" ht="14.5">
      <c r="A23" s="63">
        <v>15</v>
      </c>
      <c r="B23" s="23"/>
      <c r="C23" s="23"/>
      <c r="D23" s="23"/>
      <c r="E23" s="23"/>
      <c r="F23" s="23"/>
      <c r="G23" s="139"/>
      <c r="H23" s="23"/>
      <c r="I23" s="130"/>
      <c r="J23" s="59"/>
      <c r="K23" s="59"/>
      <c r="L23" s="59"/>
    </row>
    <row r="24" spans="1:12" s="21" customFormat="1" ht="14.5">
      <c r="A24" s="63">
        <v>16</v>
      </c>
      <c r="B24" s="23"/>
      <c r="C24" s="23"/>
      <c r="D24" s="23"/>
      <c r="E24" s="23"/>
      <c r="F24" s="23"/>
      <c r="G24" s="139"/>
      <c r="H24" s="23"/>
      <c r="I24" s="130"/>
      <c r="J24" s="59"/>
      <c r="K24" s="59"/>
      <c r="L24" s="59"/>
    </row>
    <row r="25" spans="1:12" s="21" customFormat="1" ht="14.5">
      <c r="A25" s="63">
        <v>17</v>
      </c>
      <c r="B25" s="23"/>
      <c r="C25" s="23"/>
      <c r="D25" s="23"/>
      <c r="E25" s="23"/>
      <c r="F25" s="23"/>
      <c r="G25" s="139"/>
      <c r="H25" s="23"/>
      <c r="I25" s="130"/>
      <c r="J25" s="59"/>
      <c r="K25" s="59"/>
      <c r="L25" s="59"/>
    </row>
    <row r="26" spans="1:12" s="21" customFormat="1" ht="14.5">
      <c r="A26" s="63">
        <v>18</v>
      </c>
      <c r="B26" s="23"/>
      <c r="C26" s="23"/>
      <c r="D26" s="23"/>
      <c r="E26" s="23"/>
      <c r="F26" s="23"/>
      <c r="G26" s="139"/>
      <c r="H26" s="23"/>
      <c r="I26" s="130"/>
      <c r="J26" s="59"/>
      <c r="K26" s="59"/>
      <c r="L26" s="59"/>
    </row>
    <row r="27" spans="1:12" s="21" customFormat="1" ht="14.5">
      <c r="A27" s="63" t="s">
        <v>258</v>
      </c>
      <c r="B27" s="23"/>
      <c r="C27" s="23"/>
      <c r="D27" s="23"/>
      <c r="E27" s="23"/>
      <c r="F27" s="23"/>
      <c r="G27" s="139"/>
      <c r="H27" s="23"/>
      <c r="I27" s="130"/>
      <c r="J27" s="59"/>
      <c r="K27" s="59"/>
      <c r="L27" s="59"/>
    </row>
    <row r="28" spans="1:12" s="21" customFormat="1" ht="12.5">
      <c r="J28" s="59"/>
      <c r="K28" s="59"/>
      <c r="L28" s="59"/>
    </row>
    <row r="29" spans="1:12" s="21" customFormat="1" ht="12.5"/>
    <row r="30" spans="1:12" s="21" customFormat="1">
      <c r="A30" s="22"/>
    </row>
    <row r="31" spans="1:12" s="2" customFormat="1" ht="13.5">
      <c r="B31" s="67" t="s">
        <v>93</v>
      </c>
      <c r="E31" s="5"/>
    </row>
    <row r="32" spans="1:12" s="2" customFormat="1" ht="13.5">
      <c r="C32" s="66"/>
      <c r="E32" s="66"/>
      <c r="F32" s="69"/>
      <c r="G32"/>
      <c r="H32"/>
      <c r="I32"/>
    </row>
    <row r="33" spans="1:9" s="2" customFormat="1" ht="13.5">
      <c r="A33"/>
      <c r="C33" s="65" t="s">
        <v>248</v>
      </c>
      <c r="E33" s="12" t="s">
        <v>253</v>
      </c>
      <c r="F33" s="68"/>
      <c r="G33"/>
      <c r="H33"/>
      <c r="I33"/>
    </row>
    <row r="34" spans="1:9" s="2" customFormat="1" ht="13.5">
      <c r="A34"/>
      <c r="C34" s="61" t="s">
        <v>123</v>
      </c>
      <c r="E34" s="2" t="s">
        <v>249</v>
      </c>
      <c r="F34"/>
      <c r="G34"/>
      <c r="H34"/>
      <c r="I34"/>
    </row>
    <row r="35" spans="1:9" customFormat="1" ht="13.5">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C1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7"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49"/>
  <sheetViews>
    <sheetView showGridLines="0" view="pageBreakPreview" zoomScaleNormal="100" zoomScaleSheetLayoutView="100" workbookViewId="0">
      <selection activeCell="B13" sqref="B13"/>
    </sheetView>
  </sheetViews>
  <sheetFormatPr defaultColWidth="9.1796875" defaultRowHeight="13"/>
  <cols>
    <col min="1" max="1" width="4.7265625" style="313" customWidth="1"/>
    <col min="2" max="2" width="23.26953125" style="313" customWidth="1"/>
    <col min="3" max="4" width="17.7265625" style="313" customWidth="1"/>
    <col min="5" max="6" width="14.1796875" style="308" customWidth="1"/>
    <col min="7" max="7" width="20.453125" style="308" customWidth="1"/>
    <col min="8" max="8" width="23.7265625" style="308" customWidth="1"/>
    <col min="9" max="9" width="21.453125" style="308" customWidth="1"/>
    <col min="10" max="10" width="1" style="318" customWidth="1"/>
    <col min="11" max="16384" width="9.1796875" style="313"/>
  </cols>
  <sheetData>
    <row r="1" spans="1:10" s="308" customFormat="1" ht="13.5">
      <c r="A1" s="602" t="s">
        <v>496</v>
      </c>
      <c r="B1" s="602"/>
      <c r="C1" s="602"/>
      <c r="D1" s="602"/>
      <c r="E1" s="602"/>
      <c r="F1" s="129"/>
      <c r="G1" s="129"/>
      <c r="H1" s="295"/>
      <c r="I1" s="259" t="s">
        <v>182</v>
      </c>
      <c r="J1" s="135"/>
    </row>
    <row r="2" spans="1:10" s="308" customFormat="1" ht="13.5">
      <c r="A2" s="99" t="s">
        <v>124</v>
      </c>
      <c r="B2" s="129"/>
      <c r="C2" s="129"/>
      <c r="D2" s="129"/>
      <c r="E2" s="129"/>
      <c r="F2" s="129"/>
      <c r="G2" s="129"/>
      <c r="H2" s="295"/>
      <c r="I2" s="254" t="str">
        <f>'ფორმა N1'!M2</f>
        <v>01/01/2023-12/31/2023</v>
      </c>
      <c r="J2" s="135"/>
    </row>
    <row r="3" spans="1:10" s="308" customFormat="1" ht="13.5">
      <c r="A3" s="129"/>
      <c r="B3" s="129"/>
      <c r="C3" s="129"/>
      <c r="D3" s="129"/>
      <c r="E3" s="129"/>
      <c r="F3" s="129"/>
      <c r="G3" s="129"/>
      <c r="H3" s="127"/>
      <c r="I3" s="127"/>
      <c r="J3" s="135"/>
    </row>
    <row r="4" spans="1:10" s="2" customFormat="1" ht="13.5">
      <c r="A4" s="71" t="str">
        <f>'ფორმა N2'!A4</f>
        <v>ანგარიშვალდებული პირის დასახელება:</v>
      </c>
      <c r="B4" s="71"/>
      <c r="C4" s="71"/>
      <c r="D4" s="72"/>
      <c r="E4" s="296"/>
      <c r="F4" s="129"/>
      <c r="G4" s="129"/>
      <c r="H4" s="129"/>
      <c r="I4" s="296"/>
      <c r="J4" s="98"/>
    </row>
    <row r="5" spans="1:10" s="2" customFormat="1" ht="13.5">
      <c r="A5" s="111" t="str">
        <f>'ფორმა N1'!D4</f>
        <v>მოქალაქეთა პოლიტიკური გაერთიანება „ხალხისთვის“</v>
      </c>
      <c r="B5" s="112"/>
      <c r="C5" s="112"/>
      <c r="D5" s="112"/>
      <c r="E5" s="309"/>
      <c r="F5" s="310"/>
      <c r="G5" s="310"/>
      <c r="H5" s="310"/>
      <c r="I5" s="309"/>
      <c r="J5" s="98"/>
    </row>
    <row r="6" spans="1:10" s="308" customFormat="1">
      <c r="A6" s="128"/>
      <c r="B6" s="129"/>
      <c r="C6" s="129"/>
      <c r="D6" s="129"/>
      <c r="E6" s="129"/>
      <c r="F6" s="129"/>
      <c r="G6" s="129"/>
      <c r="H6" s="129"/>
      <c r="I6" s="129"/>
      <c r="J6" s="311"/>
    </row>
    <row r="7" spans="1:10" ht="27">
      <c r="A7" s="299" t="s">
        <v>64</v>
      </c>
      <c r="B7" s="301" t="s">
        <v>229</v>
      </c>
      <c r="C7" s="300" t="s">
        <v>225</v>
      </c>
      <c r="D7" s="300" t="s">
        <v>226</v>
      </c>
      <c r="E7" s="300" t="s">
        <v>227</v>
      </c>
      <c r="F7" s="300" t="s">
        <v>228</v>
      </c>
      <c r="G7" s="300" t="s">
        <v>222</v>
      </c>
      <c r="H7" s="300" t="s">
        <v>223</v>
      </c>
      <c r="I7" s="300" t="s">
        <v>224</v>
      </c>
      <c r="J7" s="312"/>
    </row>
    <row r="8" spans="1:10" ht="13.5">
      <c r="A8" s="301">
        <v>1</v>
      </c>
      <c r="B8" s="301">
        <v>2</v>
      </c>
      <c r="C8" s="300">
        <v>3</v>
      </c>
      <c r="D8" s="301">
        <v>4</v>
      </c>
      <c r="E8" s="300">
        <v>5</v>
      </c>
      <c r="F8" s="301">
        <v>6</v>
      </c>
      <c r="G8" s="300">
        <v>7</v>
      </c>
      <c r="H8" s="301">
        <v>8</v>
      </c>
      <c r="I8" s="300">
        <v>9</v>
      </c>
      <c r="J8" s="312"/>
    </row>
    <row r="9" spans="1:10" ht="14.5">
      <c r="A9" s="302">
        <v>1</v>
      </c>
      <c r="B9" s="420"/>
      <c r="C9" s="420"/>
      <c r="D9" s="420"/>
      <c r="E9" s="421"/>
      <c r="F9" s="422"/>
      <c r="G9" s="420"/>
      <c r="H9" s="423"/>
      <c r="I9" s="424"/>
      <c r="J9" s="312"/>
    </row>
    <row r="10" spans="1:10" ht="13.5">
      <c r="A10" s="302">
        <v>2</v>
      </c>
      <c r="B10" s="426"/>
      <c r="C10" s="427"/>
      <c r="D10" s="425"/>
      <c r="E10" s="425"/>
      <c r="F10" s="422"/>
      <c r="G10" s="422"/>
      <c r="H10" s="428"/>
      <c r="I10" s="420"/>
      <c r="J10" s="312"/>
    </row>
    <row r="11" spans="1:10" ht="13.5">
      <c r="A11" s="302">
        <v>3</v>
      </c>
      <c r="B11" s="425"/>
      <c r="C11" s="429"/>
      <c r="D11" s="422"/>
      <c r="E11" s="425"/>
      <c r="F11" s="422"/>
      <c r="G11" s="422"/>
      <c r="H11" s="428"/>
      <c r="I11" s="15"/>
      <c r="J11" s="312"/>
    </row>
    <row r="12" spans="1:10" ht="14.5">
      <c r="A12" s="302">
        <v>4</v>
      </c>
      <c r="B12" s="468"/>
      <c r="C12" s="468"/>
      <c r="D12" s="303"/>
      <c r="E12" s="303"/>
      <c r="F12" s="303"/>
      <c r="G12" s="303"/>
      <c r="H12" s="314"/>
      <c r="I12" s="424"/>
      <c r="J12" s="312"/>
    </row>
    <row r="13" spans="1:10" ht="14.5">
      <c r="A13" s="302">
        <v>5</v>
      </c>
      <c r="B13" s="303"/>
      <c r="C13" s="303"/>
      <c r="D13" s="303"/>
      <c r="E13" s="303"/>
      <c r="F13" s="303"/>
      <c r="G13" s="303"/>
      <c r="H13" s="314"/>
      <c r="I13" s="424"/>
      <c r="J13" s="312"/>
    </row>
    <row r="14" spans="1:10" s="308" customFormat="1" ht="14.5">
      <c r="A14" s="302">
        <v>6</v>
      </c>
      <c r="B14" s="303"/>
      <c r="C14" s="303"/>
      <c r="D14" s="303"/>
      <c r="E14" s="303"/>
      <c r="F14" s="303"/>
      <c r="G14" s="303"/>
      <c r="H14" s="314"/>
      <c r="I14" s="303"/>
      <c r="J14" s="311"/>
    </row>
    <row r="15" spans="1:10" s="308" customFormat="1" ht="14.5">
      <c r="A15" s="302">
        <v>7</v>
      </c>
      <c r="B15" s="303"/>
      <c r="C15" s="303"/>
      <c r="D15" s="303"/>
      <c r="E15" s="303"/>
      <c r="F15" s="303"/>
      <c r="G15" s="303"/>
      <c r="H15" s="314"/>
      <c r="I15" s="303"/>
      <c r="J15" s="311"/>
    </row>
    <row r="16" spans="1:10" s="308" customFormat="1" ht="14.5">
      <c r="A16" s="302">
        <v>8</v>
      </c>
      <c r="B16" s="303"/>
      <c r="C16" s="303"/>
      <c r="D16" s="303"/>
      <c r="E16" s="303"/>
      <c r="F16" s="303"/>
      <c r="G16" s="303"/>
      <c r="H16" s="314"/>
      <c r="I16" s="303"/>
      <c r="J16" s="311"/>
    </row>
    <row r="17" spans="1:10" s="308" customFormat="1" ht="14.5">
      <c r="A17" s="302">
        <v>9</v>
      </c>
      <c r="B17" s="303"/>
      <c r="C17" s="303"/>
      <c r="D17" s="303"/>
      <c r="E17" s="303"/>
      <c r="F17" s="303"/>
      <c r="G17" s="303"/>
      <c r="H17" s="314"/>
      <c r="I17" s="303"/>
      <c r="J17" s="311"/>
    </row>
    <row r="18" spans="1:10" s="308" customFormat="1" ht="14.5">
      <c r="A18" s="302">
        <v>10</v>
      </c>
      <c r="B18" s="303"/>
      <c r="C18" s="303"/>
      <c r="D18" s="303"/>
      <c r="E18" s="303"/>
      <c r="F18" s="303"/>
      <c r="G18" s="303"/>
      <c r="H18" s="314"/>
      <c r="I18" s="303"/>
      <c r="J18" s="311"/>
    </row>
    <row r="19" spans="1:10" s="308" customFormat="1" ht="14.5">
      <c r="A19" s="302">
        <v>11</v>
      </c>
      <c r="B19" s="303"/>
      <c r="C19" s="303"/>
      <c r="D19" s="303"/>
      <c r="E19" s="303"/>
      <c r="F19" s="303"/>
      <c r="G19" s="303"/>
      <c r="H19" s="314"/>
      <c r="I19" s="303"/>
      <c r="J19" s="311"/>
    </row>
    <row r="20" spans="1:10" s="308" customFormat="1" ht="14.5">
      <c r="A20" s="302">
        <v>12</v>
      </c>
      <c r="B20" s="303"/>
      <c r="C20" s="303"/>
      <c r="D20" s="303"/>
      <c r="E20" s="303"/>
      <c r="F20" s="303"/>
      <c r="G20" s="303"/>
      <c r="H20" s="314"/>
      <c r="I20" s="303"/>
      <c r="J20" s="311"/>
    </row>
    <row r="21" spans="1:10" s="308" customFormat="1" ht="14.5">
      <c r="A21" s="302">
        <v>13</v>
      </c>
      <c r="B21" s="303"/>
      <c r="C21" s="303"/>
      <c r="D21" s="303"/>
      <c r="E21" s="303"/>
      <c r="F21" s="303"/>
      <c r="G21" s="303"/>
      <c r="H21" s="314"/>
      <c r="I21" s="303"/>
      <c r="J21" s="311"/>
    </row>
    <row r="22" spans="1:10" s="308" customFormat="1" ht="14.5">
      <c r="A22" s="302" t="s">
        <v>258</v>
      </c>
      <c r="B22" s="303"/>
      <c r="C22" s="303"/>
      <c r="D22" s="303"/>
      <c r="E22" s="303"/>
      <c r="F22" s="303"/>
      <c r="G22" s="303"/>
      <c r="H22" s="314"/>
      <c r="I22" s="303"/>
      <c r="J22" s="311"/>
    </row>
    <row r="23" spans="1:10" s="308" customFormat="1" ht="12.5">
      <c r="J23" s="315"/>
    </row>
    <row r="24" spans="1:10" s="308" customFormat="1" ht="12.5"/>
    <row r="25" spans="1:10" s="308" customFormat="1">
      <c r="A25" s="313"/>
    </row>
    <row r="26" spans="1:10" s="2" customFormat="1" ht="13.5">
      <c r="B26" s="67" t="s">
        <v>93</v>
      </c>
      <c r="E26" s="258"/>
    </row>
    <row r="27" spans="1:10" s="2" customFormat="1" ht="13.5">
      <c r="C27" s="66"/>
      <c r="E27" s="66"/>
      <c r="F27" s="316"/>
      <c r="G27" s="316"/>
      <c r="H27" s="264"/>
      <c r="I27" s="264"/>
    </row>
    <row r="28" spans="1:10" s="2" customFormat="1" ht="13.5">
      <c r="A28" s="264"/>
      <c r="C28" s="65" t="s">
        <v>248</v>
      </c>
      <c r="E28" s="12" t="s">
        <v>253</v>
      </c>
      <c r="F28" s="317"/>
      <c r="G28" s="264"/>
      <c r="H28" s="264"/>
      <c r="I28" s="264"/>
    </row>
    <row r="29" spans="1:10" s="2" customFormat="1" ht="13.5">
      <c r="A29" s="264"/>
      <c r="C29" s="61" t="s">
        <v>123</v>
      </c>
      <c r="E29" s="2" t="s">
        <v>249</v>
      </c>
      <c r="F29" s="264"/>
      <c r="G29" s="264"/>
      <c r="H29" s="264"/>
      <c r="I29" s="264"/>
    </row>
    <row r="30" spans="1:10" s="264" customFormat="1" ht="13.5">
      <c r="B30" s="2"/>
      <c r="C30" s="313"/>
    </row>
    <row r="31" spans="1:10" s="264" customFormat="1" ht="12.5"/>
    <row r="32" spans="1:10" s="308" customFormat="1" ht="12.5">
      <c r="J32" s="315"/>
    </row>
    <row r="33" spans="10:10" s="308" customFormat="1" ht="12.5">
      <c r="J33" s="315"/>
    </row>
    <row r="34" spans="10:10" s="308" customFormat="1" ht="12.5">
      <c r="J34" s="315"/>
    </row>
    <row r="35" spans="10:10" s="308" customFormat="1" ht="12.5">
      <c r="J35" s="315"/>
    </row>
    <row r="36" spans="10:10" s="308" customFormat="1" ht="12.5">
      <c r="J36" s="315"/>
    </row>
    <row r="37" spans="10:10" s="308" customFormat="1" ht="12.5">
      <c r="J37" s="315"/>
    </row>
    <row r="38" spans="10:10" s="308" customFormat="1" ht="12.5">
      <c r="J38" s="315"/>
    </row>
    <row r="39" spans="10:10" s="308" customFormat="1" ht="12.5">
      <c r="J39" s="315"/>
    </row>
    <row r="40" spans="10:10" s="308" customFormat="1" ht="12.5">
      <c r="J40" s="315"/>
    </row>
    <row r="41" spans="10:10" s="308" customFormat="1" ht="12.5">
      <c r="J41" s="315"/>
    </row>
    <row r="42" spans="10:10" s="308" customFormat="1" ht="12.5">
      <c r="J42" s="315"/>
    </row>
    <row r="43" spans="10:10" s="308" customFormat="1" ht="12.5">
      <c r="J43" s="315"/>
    </row>
    <row r="44" spans="10:10" s="308" customFormat="1" ht="12.5">
      <c r="J44" s="315"/>
    </row>
    <row r="45" spans="10:10" s="308" customFormat="1" ht="12.5">
      <c r="J45" s="315"/>
    </row>
    <row r="46" spans="10:10" s="308" customFormat="1" ht="12.5">
      <c r="J46" s="315"/>
    </row>
    <row r="47" spans="10:10" s="308" customFormat="1" ht="12.5">
      <c r="J47" s="315"/>
    </row>
    <row r="48" spans="10:10" s="308" customFormat="1" ht="12.5">
      <c r="J48" s="315"/>
    </row>
    <row r="49" spans="10:10" s="308" customFormat="1" ht="12.5">
      <c r="J49" s="315"/>
    </row>
  </sheetData>
  <mergeCells count="1">
    <mergeCell ref="A1:E1"/>
  </mergeCells>
  <dataValidations count="2">
    <dataValidation allowBlank="1" showInputMessage="1" showErrorMessage="1" error="თვე/დღე/წელი" prompt="თვე/დღე/წელი" sqref="H9 H12:H22"/>
    <dataValidation type="list" allowBlank="1" showInputMessage="1" showErrorMessage="1" sqref="B10">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B9" sqref="B9:H10"/>
    </sheetView>
  </sheetViews>
  <sheetFormatPr defaultColWidth="9.1796875" defaultRowHeight="12.5"/>
  <cols>
    <col min="1" max="1" width="11.7265625" style="170" customWidth="1"/>
    <col min="2" max="2" width="21.54296875" style="170" customWidth="1"/>
    <col min="3" max="3" width="19.1796875" style="170" customWidth="1"/>
    <col min="4" max="4" width="23.7265625" style="170" customWidth="1"/>
    <col min="5" max="6" width="16.54296875" style="170" bestFit="1" customWidth="1"/>
    <col min="7" max="7" width="17" style="170" customWidth="1"/>
    <col min="8" max="8" width="19" style="170" customWidth="1"/>
    <col min="9" max="9" width="24.453125" style="170" customWidth="1"/>
    <col min="10" max="16384" width="9.1796875" style="170"/>
  </cols>
  <sheetData>
    <row r="1" spans="1:13" s="264" customFormat="1" ht="13.5">
      <c r="A1" s="602" t="s">
        <v>495</v>
      </c>
      <c r="B1" s="602"/>
      <c r="C1" s="602"/>
      <c r="D1" s="602"/>
      <c r="E1" s="602"/>
      <c r="F1" s="129"/>
      <c r="G1" s="129"/>
      <c r="H1" s="295"/>
      <c r="I1" s="73" t="s">
        <v>94</v>
      </c>
    </row>
    <row r="2" spans="1:13" s="264" customFormat="1" ht="13.5">
      <c r="A2" s="99" t="s">
        <v>124</v>
      </c>
      <c r="B2" s="129"/>
      <c r="C2" s="129"/>
      <c r="D2" s="129"/>
      <c r="E2" s="129"/>
      <c r="F2" s="129"/>
      <c r="G2" s="129"/>
      <c r="H2" s="295"/>
      <c r="I2" s="254" t="str">
        <f>'ფორმა N1'!M2</f>
        <v>01/01/2023-12/31/2023</v>
      </c>
    </row>
    <row r="3" spans="1:13" s="264" customFormat="1" ht="13.5">
      <c r="A3" s="129"/>
      <c r="B3" s="129"/>
      <c r="C3" s="129"/>
      <c r="D3" s="129"/>
      <c r="E3" s="129"/>
      <c r="F3" s="129"/>
      <c r="G3" s="129"/>
      <c r="H3" s="127"/>
      <c r="I3" s="127"/>
      <c r="M3" s="170"/>
    </row>
    <row r="4" spans="1:13" s="264" customFormat="1" ht="13.5">
      <c r="A4" s="71" t="str">
        <f>'ფორმა N2'!A4</f>
        <v>ანგარიშვალდებული პირის დასახელება:</v>
      </c>
      <c r="B4" s="71"/>
      <c r="C4" s="71"/>
      <c r="D4" s="129"/>
      <c r="E4" s="129"/>
      <c r="F4" s="129"/>
      <c r="G4" s="129"/>
      <c r="H4" s="129"/>
      <c r="I4" s="296"/>
    </row>
    <row r="5" spans="1:13" ht="13.5">
      <c r="A5" s="165" t="str">
        <f>'ფორმა N1'!D4</f>
        <v>მოქალაქეთა პოლიტიკური გაერთიანება „ხალხისთვის“</v>
      </c>
      <c r="B5" s="75"/>
      <c r="C5" s="75"/>
      <c r="D5" s="297"/>
      <c r="E5" s="297"/>
      <c r="F5" s="297"/>
      <c r="G5" s="297"/>
      <c r="H5" s="297"/>
      <c r="I5" s="298"/>
    </row>
    <row r="6" spans="1:13" s="264" customFormat="1" ht="13">
      <c r="A6" s="128"/>
      <c r="B6" s="129"/>
      <c r="C6" s="129"/>
      <c r="D6" s="129"/>
      <c r="E6" s="129"/>
      <c r="F6" s="129"/>
      <c r="G6" s="129"/>
      <c r="H6" s="129"/>
      <c r="I6" s="129"/>
    </row>
    <row r="7" spans="1:13" s="264" customFormat="1" ht="54">
      <c r="A7" s="299" t="s">
        <v>64</v>
      </c>
      <c r="B7" s="300" t="s">
        <v>341</v>
      </c>
      <c r="C7" s="300" t="s">
        <v>342</v>
      </c>
      <c r="D7" s="300" t="s">
        <v>346</v>
      </c>
      <c r="E7" s="300" t="s">
        <v>347</v>
      </c>
      <c r="F7" s="300" t="s">
        <v>343</v>
      </c>
      <c r="G7" s="300" t="s">
        <v>344</v>
      </c>
      <c r="H7" s="300" t="s">
        <v>354</v>
      </c>
      <c r="I7" s="300" t="s">
        <v>345</v>
      </c>
    </row>
    <row r="8" spans="1:13" s="264" customFormat="1" ht="13.5">
      <c r="A8" s="301">
        <v>1</v>
      </c>
      <c r="B8" s="301">
        <v>2</v>
      </c>
      <c r="C8" s="300">
        <v>3</v>
      </c>
      <c r="D8" s="301">
        <v>6</v>
      </c>
      <c r="E8" s="300">
        <v>7</v>
      </c>
      <c r="F8" s="301">
        <v>8</v>
      </c>
      <c r="G8" s="301">
        <v>9</v>
      </c>
      <c r="H8" s="301">
        <v>10</v>
      </c>
      <c r="I8" s="300">
        <v>11</v>
      </c>
    </row>
    <row r="9" spans="1:13" s="264" customFormat="1" ht="13.5">
      <c r="A9" s="302">
        <v>1</v>
      </c>
      <c r="B9" s="303"/>
      <c r="C9" s="303"/>
      <c r="D9" s="303"/>
      <c r="E9" s="303"/>
      <c r="F9" s="304"/>
      <c r="G9" s="304"/>
      <c r="H9" s="304"/>
      <c r="I9" s="303"/>
    </row>
    <row r="10" spans="1:13" s="264" customFormat="1" ht="13.5">
      <c r="A10" s="302">
        <v>2</v>
      </c>
      <c r="B10" s="303"/>
      <c r="C10" s="303"/>
      <c r="D10" s="303"/>
      <c r="E10" s="303"/>
      <c r="F10" s="304"/>
      <c r="G10" s="304"/>
      <c r="H10" s="304"/>
      <c r="I10" s="303"/>
    </row>
    <row r="11" spans="1:13" s="264" customFormat="1" ht="13.5">
      <c r="A11" s="302">
        <v>3</v>
      </c>
      <c r="B11" s="303"/>
      <c r="C11" s="303"/>
      <c r="D11" s="303"/>
      <c r="E11" s="303"/>
      <c r="F11" s="304"/>
      <c r="G11" s="304"/>
      <c r="H11" s="304"/>
      <c r="I11" s="303"/>
    </row>
    <row r="12" spans="1:13" s="264" customFormat="1" ht="13.5">
      <c r="A12" s="302">
        <v>4</v>
      </c>
      <c r="B12" s="303"/>
      <c r="C12" s="303"/>
      <c r="D12" s="303"/>
      <c r="E12" s="303"/>
      <c r="F12" s="304"/>
      <c r="G12" s="304"/>
      <c r="H12" s="304"/>
      <c r="I12" s="303"/>
    </row>
    <row r="13" spans="1:13" s="264" customFormat="1" ht="13.5">
      <c r="A13" s="302">
        <v>5</v>
      </c>
      <c r="B13" s="303"/>
      <c r="C13" s="303"/>
      <c r="D13" s="303"/>
      <c r="E13" s="303"/>
      <c r="F13" s="304"/>
      <c r="G13" s="304"/>
      <c r="H13" s="304"/>
      <c r="I13" s="303"/>
    </row>
    <row r="14" spans="1:13" s="264" customFormat="1" ht="13.5">
      <c r="A14" s="302">
        <v>6</v>
      </c>
      <c r="B14" s="303"/>
      <c r="C14" s="303"/>
      <c r="D14" s="303"/>
      <c r="E14" s="303"/>
      <c r="F14" s="304"/>
      <c r="G14" s="304"/>
      <c r="H14" s="304"/>
      <c r="I14" s="303"/>
    </row>
    <row r="15" spans="1:13" s="264" customFormat="1" ht="13.5">
      <c r="A15" s="302">
        <v>7</v>
      </c>
      <c r="B15" s="303"/>
      <c r="C15" s="303"/>
      <c r="D15" s="303"/>
      <c r="E15" s="303"/>
      <c r="F15" s="304"/>
      <c r="G15" s="304"/>
      <c r="H15" s="304"/>
      <c r="I15" s="303"/>
    </row>
    <row r="16" spans="1:13" s="264" customFormat="1" ht="13.5">
      <c r="A16" s="302">
        <v>8</v>
      </c>
      <c r="B16" s="303"/>
      <c r="C16" s="303"/>
      <c r="D16" s="303"/>
      <c r="E16" s="303"/>
      <c r="F16" s="304"/>
      <c r="G16" s="304"/>
      <c r="H16" s="304"/>
      <c r="I16" s="303"/>
    </row>
    <row r="17" spans="1:9" s="264" customFormat="1" ht="13.5">
      <c r="A17" s="302">
        <v>9</v>
      </c>
      <c r="B17" s="303"/>
      <c r="C17" s="303"/>
      <c r="D17" s="303"/>
      <c r="E17" s="303"/>
      <c r="F17" s="304"/>
      <c r="G17" s="304"/>
      <c r="H17" s="304"/>
      <c r="I17" s="303"/>
    </row>
    <row r="18" spans="1:9" s="264" customFormat="1" ht="13.5">
      <c r="A18" s="302">
        <v>10</v>
      </c>
      <c r="B18" s="303"/>
      <c r="C18" s="303"/>
      <c r="D18" s="303"/>
      <c r="E18" s="303"/>
      <c r="F18" s="304"/>
      <c r="G18" s="304"/>
      <c r="H18" s="304"/>
      <c r="I18" s="303"/>
    </row>
    <row r="19" spans="1:9" s="264" customFormat="1" ht="13.5">
      <c r="A19" s="302">
        <v>11</v>
      </c>
      <c r="B19" s="303"/>
      <c r="C19" s="303"/>
      <c r="D19" s="303"/>
      <c r="E19" s="303"/>
      <c r="F19" s="304"/>
      <c r="G19" s="304"/>
      <c r="H19" s="304"/>
      <c r="I19" s="303"/>
    </row>
    <row r="20" spans="1:9" s="264" customFormat="1" ht="13.5">
      <c r="A20" s="302">
        <v>12</v>
      </c>
      <c r="B20" s="303"/>
      <c r="C20" s="303"/>
      <c r="D20" s="303"/>
      <c r="E20" s="303"/>
      <c r="F20" s="304"/>
      <c r="G20" s="304"/>
      <c r="H20" s="304"/>
      <c r="I20" s="303"/>
    </row>
    <row r="21" spans="1:9" s="264" customFormat="1" ht="13.5">
      <c r="A21" s="302">
        <v>13</v>
      </c>
      <c r="B21" s="303"/>
      <c r="C21" s="303"/>
      <c r="D21" s="303"/>
      <c r="E21" s="303"/>
      <c r="F21" s="304"/>
      <c r="G21" s="304"/>
      <c r="H21" s="304"/>
      <c r="I21" s="303"/>
    </row>
    <row r="22" spans="1:9" s="264" customFormat="1" ht="13.5">
      <c r="A22" s="302">
        <v>14</v>
      </c>
      <c r="B22" s="303"/>
      <c r="C22" s="303"/>
      <c r="D22" s="303"/>
      <c r="E22" s="303"/>
      <c r="F22" s="304"/>
      <c r="G22" s="304"/>
      <c r="H22" s="304"/>
      <c r="I22" s="303"/>
    </row>
    <row r="23" spans="1:9" s="264" customFormat="1" ht="13.5">
      <c r="A23" s="302">
        <v>15</v>
      </c>
      <c r="B23" s="303"/>
      <c r="C23" s="303"/>
      <c r="D23" s="303"/>
      <c r="E23" s="303"/>
      <c r="F23" s="304"/>
      <c r="G23" s="304"/>
      <c r="H23" s="304"/>
      <c r="I23" s="303"/>
    </row>
    <row r="24" spans="1:9" s="264" customFormat="1" ht="13.5">
      <c r="A24" s="302">
        <v>16</v>
      </c>
      <c r="B24" s="303"/>
      <c r="C24" s="303"/>
      <c r="D24" s="303"/>
      <c r="E24" s="303"/>
      <c r="F24" s="304"/>
      <c r="G24" s="304"/>
      <c r="H24" s="304"/>
      <c r="I24" s="303"/>
    </row>
    <row r="25" spans="1:9" s="264" customFormat="1" ht="13.5">
      <c r="A25" s="302">
        <v>17</v>
      </c>
      <c r="B25" s="303"/>
      <c r="C25" s="303"/>
      <c r="D25" s="303"/>
      <c r="E25" s="303"/>
      <c r="F25" s="304"/>
      <c r="G25" s="304"/>
      <c r="H25" s="304"/>
      <c r="I25" s="303"/>
    </row>
    <row r="26" spans="1:9" s="264" customFormat="1" ht="13.5">
      <c r="A26" s="302">
        <v>18</v>
      </c>
      <c r="B26" s="303"/>
      <c r="C26" s="303"/>
      <c r="D26" s="303"/>
      <c r="E26" s="303"/>
      <c r="F26" s="304"/>
      <c r="G26" s="304"/>
      <c r="H26" s="304"/>
      <c r="I26" s="303"/>
    </row>
    <row r="27" spans="1:9" s="264" customFormat="1" ht="13.5">
      <c r="A27" s="302" t="s">
        <v>258</v>
      </c>
      <c r="B27" s="303"/>
      <c r="C27" s="303"/>
      <c r="D27" s="303"/>
      <c r="E27" s="303"/>
      <c r="F27" s="304"/>
      <c r="G27" s="304"/>
      <c r="H27" s="304"/>
      <c r="I27" s="303"/>
    </row>
    <row r="28" spans="1:9">
      <c r="A28" s="305"/>
      <c r="B28" s="305"/>
      <c r="C28" s="305"/>
      <c r="D28" s="305"/>
      <c r="E28" s="305"/>
      <c r="F28" s="305"/>
      <c r="G28" s="305"/>
      <c r="H28" s="305"/>
      <c r="I28" s="305"/>
    </row>
    <row r="29" spans="1:9">
      <c r="A29" s="305"/>
      <c r="B29" s="305"/>
      <c r="C29" s="305"/>
      <c r="D29" s="305"/>
      <c r="E29" s="305"/>
      <c r="F29" s="305"/>
      <c r="G29" s="305"/>
      <c r="H29" s="305"/>
      <c r="I29" s="305"/>
    </row>
    <row r="30" spans="1:9" ht="13">
      <c r="A30" s="306"/>
      <c r="B30" s="305"/>
      <c r="C30" s="305"/>
      <c r="D30" s="305"/>
      <c r="E30" s="305"/>
      <c r="F30" s="305"/>
      <c r="G30" s="305"/>
      <c r="H30" s="305"/>
      <c r="I30" s="305"/>
    </row>
    <row r="31" spans="1:9" ht="13.5">
      <c r="A31" s="145"/>
      <c r="B31" s="147" t="s">
        <v>93</v>
      </c>
      <c r="C31" s="145"/>
      <c r="D31" s="145"/>
      <c r="E31" s="148"/>
      <c r="F31" s="145"/>
      <c r="G31" s="145"/>
      <c r="H31" s="145"/>
      <c r="I31" s="145"/>
    </row>
    <row r="32" spans="1:9" ht="13.5">
      <c r="A32" s="145"/>
      <c r="B32" s="145"/>
      <c r="C32" s="149"/>
      <c r="D32" s="145"/>
      <c r="F32" s="149"/>
      <c r="G32" s="307"/>
    </row>
    <row r="33" spans="2:6" ht="13.5">
      <c r="B33" s="145"/>
      <c r="C33" s="150" t="s">
        <v>248</v>
      </c>
      <c r="D33" s="145"/>
      <c r="F33" s="151" t="s">
        <v>253</v>
      </c>
    </row>
    <row r="34" spans="2:6" ht="13.5">
      <c r="B34" s="145"/>
      <c r="C34" s="152" t="s">
        <v>123</v>
      </c>
      <c r="D34" s="145"/>
      <c r="F34" s="145" t="s">
        <v>249</v>
      </c>
    </row>
    <row r="35" spans="2:6" ht="13.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L16" sqref="L16"/>
    </sheetView>
  </sheetViews>
  <sheetFormatPr defaultColWidth="9.1796875" defaultRowHeight="13.5"/>
  <cols>
    <col min="1" max="1" width="10" style="145" customWidth="1"/>
    <col min="2" max="2" width="19.54296875" style="145" customWidth="1"/>
    <col min="3" max="3" width="30" style="145" customWidth="1"/>
    <col min="4" max="4" width="29" style="145" customWidth="1"/>
    <col min="5" max="5" width="22.54296875" style="145" customWidth="1"/>
    <col min="6" max="6" width="20" style="145" customWidth="1"/>
    <col min="7" max="7" width="29.26953125" style="145" customWidth="1"/>
    <col min="8" max="8" width="27.1796875" style="145" customWidth="1"/>
    <col min="9" max="9" width="26.453125" style="145" customWidth="1"/>
    <col min="10" max="10" width="0.54296875" style="145" customWidth="1"/>
    <col min="11" max="16384" width="9.1796875" style="145"/>
  </cols>
  <sheetData>
    <row r="1" spans="1:10">
      <c r="A1" s="588" t="s">
        <v>493</v>
      </c>
      <c r="B1" s="588"/>
      <c r="C1" s="588"/>
      <c r="D1" s="588"/>
      <c r="E1" s="71"/>
      <c r="F1" s="71"/>
      <c r="G1" s="71"/>
      <c r="H1" s="71"/>
      <c r="I1" s="259" t="s">
        <v>182</v>
      </c>
      <c r="J1" s="143"/>
    </row>
    <row r="2" spans="1:10">
      <c r="A2" s="71" t="s">
        <v>124</v>
      </c>
      <c r="B2" s="71"/>
      <c r="C2" s="71"/>
      <c r="D2" s="71"/>
      <c r="E2" s="71"/>
      <c r="F2" s="71"/>
      <c r="G2" s="71"/>
      <c r="H2" s="71"/>
      <c r="I2" s="144" t="str">
        <f>'ფორმა N1'!M2</f>
        <v>01/01/2023-12/31/2023</v>
      </c>
      <c r="J2" s="143"/>
    </row>
    <row r="3" spans="1:10">
      <c r="A3" s="71"/>
      <c r="B3" s="71"/>
      <c r="C3" s="71"/>
      <c r="D3" s="71"/>
      <c r="E3" s="71"/>
      <c r="F3" s="71"/>
      <c r="G3" s="71"/>
      <c r="H3" s="71"/>
      <c r="I3" s="96"/>
      <c r="J3" s="143"/>
    </row>
    <row r="4" spans="1:10">
      <c r="A4" s="72" t="str">
        <f>'[2]ფორმა N2'!A4</f>
        <v>ანგარიშვალდებული პირის დასახელება:</v>
      </c>
      <c r="B4" s="71"/>
      <c r="C4" s="71"/>
      <c r="D4" s="71"/>
      <c r="E4" s="71"/>
      <c r="F4" s="71"/>
      <c r="G4" s="71"/>
      <c r="H4" s="71"/>
      <c r="I4" s="71"/>
      <c r="J4" s="98"/>
    </row>
    <row r="5" spans="1:10">
      <c r="A5" s="165" t="str">
        <f>'ფორმა N1'!D4</f>
        <v>მოქალაქეთა პოლიტიკური გაერთიანება „ხალხისთვის“</v>
      </c>
      <c r="B5" s="165"/>
      <c r="C5" s="165"/>
      <c r="D5" s="165"/>
      <c r="E5" s="165"/>
      <c r="F5" s="165"/>
      <c r="G5" s="165"/>
      <c r="H5" s="165"/>
      <c r="I5" s="165"/>
      <c r="J5" s="151"/>
    </row>
    <row r="6" spans="1:10">
      <c r="A6" s="72"/>
      <c r="B6" s="71"/>
      <c r="C6" s="71"/>
      <c r="D6" s="71"/>
      <c r="E6" s="71"/>
      <c r="F6" s="71"/>
      <c r="G6" s="71"/>
      <c r="H6" s="71"/>
      <c r="I6" s="71"/>
      <c r="J6" s="98"/>
    </row>
    <row r="7" spans="1:10">
      <c r="A7" s="71"/>
      <c r="B7" s="71"/>
      <c r="C7" s="71"/>
      <c r="D7" s="71"/>
      <c r="E7" s="71"/>
      <c r="F7" s="71"/>
      <c r="G7" s="71"/>
      <c r="H7" s="71"/>
      <c r="I7" s="71"/>
      <c r="J7" s="99"/>
    </row>
    <row r="8" spans="1:10" ht="63.75" customHeight="1">
      <c r="A8" s="281" t="s">
        <v>64</v>
      </c>
      <c r="B8" s="282" t="s">
        <v>337</v>
      </c>
      <c r="C8" s="283" t="s">
        <v>374</v>
      </c>
      <c r="D8" s="283" t="s">
        <v>375</v>
      </c>
      <c r="E8" s="283" t="s">
        <v>338</v>
      </c>
      <c r="F8" s="283" t="s">
        <v>351</v>
      </c>
      <c r="G8" s="283" t="s">
        <v>352</v>
      </c>
      <c r="H8" s="283" t="s">
        <v>376</v>
      </c>
      <c r="I8" s="284" t="s">
        <v>353</v>
      </c>
      <c r="J8" s="99"/>
    </row>
    <row r="9" spans="1:10">
      <c r="A9" s="285">
        <v>1</v>
      </c>
      <c r="B9" s="275"/>
      <c r="C9" s="286"/>
      <c r="D9" s="286"/>
      <c r="E9" s="287"/>
      <c r="F9" s="287"/>
      <c r="G9" s="287"/>
      <c r="H9" s="287"/>
      <c r="I9" s="287"/>
      <c r="J9" s="99"/>
    </row>
    <row r="10" spans="1:10">
      <c r="A10" s="285">
        <v>2</v>
      </c>
      <c r="B10" s="275"/>
      <c r="C10" s="286"/>
      <c r="D10" s="286"/>
      <c r="E10" s="287"/>
      <c r="F10" s="287"/>
      <c r="G10" s="287"/>
      <c r="H10" s="287"/>
      <c r="I10" s="287"/>
      <c r="J10" s="99"/>
    </row>
    <row r="11" spans="1:10">
      <c r="A11" s="285">
        <v>3</v>
      </c>
      <c r="B11" s="275"/>
      <c r="C11" s="286"/>
      <c r="D11" s="286"/>
      <c r="E11" s="287"/>
      <c r="F11" s="287"/>
      <c r="G11" s="287"/>
      <c r="H11" s="287"/>
      <c r="I11" s="287"/>
      <c r="J11" s="99"/>
    </row>
    <row r="12" spans="1:10">
      <c r="A12" s="285">
        <v>4</v>
      </c>
      <c r="B12" s="275"/>
      <c r="C12" s="286"/>
      <c r="D12" s="286"/>
      <c r="E12" s="287"/>
      <c r="F12" s="287"/>
      <c r="G12" s="287"/>
      <c r="H12" s="287"/>
      <c r="I12" s="287"/>
      <c r="J12" s="99"/>
    </row>
    <row r="13" spans="1:10">
      <c r="A13" s="285">
        <v>5</v>
      </c>
      <c r="B13" s="275"/>
      <c r="C13" s="286"/>
      <c r="D13" s="286"/>
      <c r="E13" s="287"/>
      <c r="F13" s="287"/>
      <c r="G13" s="287"/>
      <c r="H13" s="287"/>
      <c r="I13" s="287"/>
      <c r="J13" s="99"/>
    </row>
    <row r="14" spans="1:10">
      <c r="A14" s="285">
        <v>6</v>
      </c>
      <c r="B14" s="275"/>
      <c r="C14" s="286"/>
      <c r="D14" s="286"/>
      <c r="E14" s="287"/>
      <c r="F14" s="287"/>
      <c r="G14" s="287"/>
      <c r="H14" s="287"/>
      <c r="I14" s="287"/>
      <c r="J14" s="99"/>
    </row>
    <row r="15" spans="1:10">
      <c r="A15" s="285">
        <v>7</v>
      </c>
      <c r="B15" s="275"/>
      <c r="C15" s="286"/>
      <c r="D15" s="286"/>
      <c r="E15" s="287"/>
      <c r="F15" s="287"/>
      <c r="G15" s="287"/>
      <c r="H15" s="287"/>
      <c r="I15" s="287"/>
      <c r="J15" s="99"/>
    </row>
    <row r="16" spans="1:10">
      <c r="A16" s="285">
        <v>8</v>
      </c>
      <c r="B16" s="275"/>
      <c r="C16" s="286"/>
      <c r="D16" s="286"/>
      <c r="E16" s="287"/>
      <c r="F16" s="287"/>
      <c r="G16" s="287"/>
      <c r="H16" s="287"/>
      <c r="I16" s="287"/>
      <c r="J16" s="99"/>
    </row>
    <row r="17" spans="1:10">
      <c r="A17" s="285">
        <v>9</v>
      </c>
      <c r="B17" s="275"/>
      <c r="C17" s="286"/>
      <c r="D17" s="286"/>
      <c r="E17" s="287"/>
      <c r="F17" s="287"/>
      <c r="G17" s="287"/>
      <c r="H17" s="287"/>
      <c r="I17" s="287"/>
      <c r="J17" s="99"/>
    </row>
    <row r="18" spans="1:10">
      <c r="A18" s="285">
        <v>10</v>
      </c>
      <c r="B18" s="275"/>
      <c r="C18" s="286"/>
      <c r="D18" s="286"/>
      <c r="E18" s="287"/>
      <c r="F18" s="287"/>
      <c r="G18" s="287"/>
      <c r="H18" s="287"/>
      <c r="I18" s="287"/>
      <c r="J18" s="99"/>
    </row>
    <row r="19" spans="1:10">
      <c r="A19" s="285">
        <v>11</v>
      </c>
      <c r="B19" s="275"/>
      <c r="C19" s="286"/>
      <c r="D19" s="286"/>
      <c r="E19" s="287"/>
      <c r="F19" s="287"/>
      <c r="G19" s="287"/>
      <c r="H19" s="287"/>
      <c r="I19" s="287"/>
      <c r="J19" s="99"/>
    </row>
    <row r="20" spans="1:10">
      <c r="A20" s="285">
        <v>12</v>
      </c>
      <c r="B20" s="275"/>
      <c r="C20" s="286"/>
      <c r="D20" s="286"/>
      <c r="E20" s="287"/>
      <c r="F20" s="287"/>
      <c r="G20" s="287"/>
      <c r="H20" s="287"/>
      <c r="I20" s="287"/>
      <c r="J20" s="99"/>
    </row>
    <row r="21" spans="1:10">
      <c r="A21" s="285">
        <v>13</v>
      </c>
      <c r="B21" s="275"/>
      <c r="C21" s="286"/>
      <c r="D21" s="286"/>
      <c r="E21" s="287"/>
      <c r="F21" s="287"/>
      <c r="G21" s="287"/>
      <c r="H21" s="287"/>
      <c r="I21" s="287"/>
      <c r="J21" s="99"/>
    </row>
    <row r="22" spans="1:10">
      <c r="A22" s="285">
        <v>14</v>
      </c>
      <c r="B22" s="275"/>
      <c r="C22" s="286"/>
      <c r="D22" s="286"/>
      <c r="E22" s="287"/>
      <c r="F22" s="287"/>
      <c r="G22" s="287"/>
      <c r="H22" s="287"/>
      <c r="I22" s="287"/>
      <c r="J22" s="99"/>
    </row>
    <row r="23" spans="1:10">
      <c r="A23" s="285">
        <v>15</v>
      </c>
      <c r="B23" s="275"/>
      <c r="C23" s="286"/>
      <c r="D23" s="286"/>
      <c r="E23" s="287"/>
      <c r="F23" s="287"/>
      <c r="G23" s="287"/>
      <c r="H23" s="287"/>
      <c r="I23" s="287"/>
      <c r="J23" s="99"/>
    </row>
    <row r="24" spans="1:10">
      <c r="A24" s="285">
        <v>16</v>
      </c>
      <c r="B24" s="275"/>
      <c r="C24" s="286"/>
      <c r="D24" s="286"/>
      <c r="E24" s="287"/>
      <c r="F24" s="287"/>
      <c r="G24" s="287"/>
      <c r="H24" s="287"/>
      <c r="I24" s="287"/>
      <c r="J24" s="99"/>
    </row>
    <row r="25" spans="1:10">
      <c r="A25" s="285">
        <v>17</v>
      </c>
      <c r="B25" s="275"/>
      <c r="C25" s="286"/>
      <c r="D25" s="286"/>
      <c r="E25" s="287"/>
      <c r="F25" s="287"/>
      <c r="G25" s="287"/>
      <c r="H25" s="287"/>
      <c r="I25" s="287"/>
      <c r="J25" s="99"/>
    </row>
    <row r="26" spans="1:10">
      <c r="A26" s="285">
        <v>18</v>
      </c>
      <c r="B26" s="275"/>
      <c r="C26" s="286"/>
      <c r="D26" s="286"/>
      <c r="E26" s="287"/>
      <c r="F26" s="287"/>
      <c r="G26" s="287"/>
      <c r="H26" s="287"/>
      <c r="I26" s="287"/>
      <c r="J26" s="99"/>
    </row>
    <row r="27" spans="1:10">
      <c r="A27" s="285">
        <v>19</v>
      </c>
      <c r="B27" s="275"/>
      <c r="C27" s="286"/>
      <c r="D27" s="286"/>
      <c r="E27" s="287"/>
      <c r="F27" s="287"/>
      <c r="G27" s="287"/>
      <c r="H27" s="287"/>
      <c r="I27" s="287"/>
      <c r="J27" s="99"/>
    </row>
    <row r="28" spans="1:10">
      <c r="A28" s="285">
        <v>20</v>
      </c>
      <c r="B28" s="275"/>
      <c r="C28" s="286"/>
      <c r="D28" s="286"/>
      <c r="E28" s="287"/>
      <c r="F28" s="287"/>
      <c r="G28" s="287"/>
      <c r="H28" s="287"/>
      <c r="I28" s="287"/>
      <c r="J28" s="99"/>
    </row>
    <row r="29" spans="1:10">
      <c r="A29" s="285">
        <v>21</v>
      </c>
      <c r="B29" s="275"/>
      <c r="C29" s="288"/>
      <c r="D29" s="288"/>
      <c r="E29" s="289"/>
      <c r="F29" s="289"/>
      <c r="G29" s="289"/>
      <c r="H29" s="290"/>
      <c r="I29" s="287"/>
      <c r="J29" s="99"/>
    </row>
    <row r="30" spans="1:10">
      <c r="A30" s="285">
        <v>22</v>
      </c>
      <c r="B30" s="275"/>
      <c r="C30" s="288"/>
      <c r="D30" s="288"/>
      <c r="E30" s="289"/>
      <c r="F30" s="289"/>
      <c r="G30" s="289"/>
      <c r="H30" s="290"/>
      <c r="I30" s="287"/>
      <c r="J30" s="99"/>
    </row>
    <row r="31" spans="1:10">
      <c r="A31" s="285">
        <v>23</v>
      </c>
      <c r="B31" s="275"/>
      <c r="C31" s="288"/>
      <c r="D31" s="288"/>
      <c r="E31" s="289"/>
      <c r="F31" s="289"/>
      <c r="G31" s="289"/>
      <c r="H31" s="290"/>
      <c r="I31" s="287"/>
      <c r="J31" s="99"/>
    </row>
    <row r="32" spans="1:10">
      <c r="A32" s="285">
        <v>24</v>
      </c>
      <c r="B32" s="275"/>
      <c r="C32" s="288"/>
      <c r="D32" s="288"/>
      <c r="E32" s="289"/>
      <c r="F32" s="289"/>
      <c r="G32" s="289"/>
      <c r="H32" s="290"/>
      <c r="I32" s="287"/>
      <c r="J32" s="99"/>
    </row>
    <row r="33" spans="1:12">
      <c r="A33" s="285">
        <v>25</v>
      </c>
      <c r="B33" s="275"/>
      <c r="C33" s="288"/>
      <c r="D33" s="288"/>
      <c r="E33" s="289"/>
      <c r="F33" s="289"/>
      <c r="G33" s="289"/>
      <c r="H33" s="290"/>
      <c r="I33" s="287"/>
      <c r="J33" s="99"/>
    </row>
    <row r="34" spans="1:12">
      <c r="A34" s="285">
        <v>26</v>
      </c>
      <c r="B34" s="275"/>
      <c r="C34" s="288"/>
      <c r="D34" s="288"/>
      <c r="E34" s="289"/>
      <c r="F34" s="289"/>
      <c r="G34" s="289"/>
      <c r="H34" s="290"/>
      <c r="I34" s="287"/>
      <c r="J34" s="99"/>
    </row>
    <row r="35" spans="1:12">
      <c r="A35" s="285">
        <v>27</v>
      </c>
      <c r="B35" s="275"/>
      <c r="C35" s="288"/>
      <c r="D35" s="288"/>
      <c r="E35" s="289"/>
      <c r="F35" s="289"/>
      <c r="G35" s="289"/>
      <c r="H35" s="290"/>
      <c r="I35" s="287"/>
      <c r="J35" s="99"/>
    </row>
    <row r="36" spans="1:12">
      <c r="A36" s="285">
        <v>28</v>
      </c>
      <c r="B36" s="275"/>
      <c r="C36" s="288"/>
      <c r="D36" s="288"/>
      <c r="E36" s="289"/>
      <c r="F36" s="289"/>
      <c r="G36" s="289"/>
      <c r="H36" s="290"/>
      <c r="I36" s="287"/>
      <c r="J36" s="99"/>
    </row>
    <row r="37" spans="1:12">
      <c r="A37" s="285">
        <v>29</v>
      </c>
      <c r="B37" s="275"/>
      <c r="C37" s="288"/>
      <c r="D37" s="288"/>
      <c r="E37" s="289"/>
      <c r="F37" s="289"/>
      <c r="G37" s="289"/>
      <c r="H37" s="290"/>
      <c r="I37" s="287"/>
      <c r="J37" s="99"/>
    </row>
    <row r="38" spans="1:12">
      <c r="A38" s="285" t="s">
        <v>258</v>
      </c>
      <c r="B38" s="275"/>
      <c r="C38" s="288"/>
      <c r="D38" s="288"/>
      <c r="E38" s="289"/>
      <c r="F38" s="289"/>
      <c r="G38" s="291"/>
      <c r="H38" s="292" t="s">
        <v>473</v>
      </c>
      <c r="I38" s="293">
        <f>SUM(I9:I37)</f>
        <v>0</v>
      </c>
      <c r="J38" s="99"/>
    </row>
    <row r="40" spans="1:12">
      <c r="A40" s="589" t="s">
        <v>494</v>
      </c>
      <c r="B40" s="589"/>
      <c r="C40" s="589"/>
      <c r="D40" s="589"/>
      <c r="E40" s="589"/>
      <c r="F40" s="589"/>
      <c r="G40" s="589"/>
    </row>
    <row r="42" spans="1:12">
      <c r="B42" s="147" t="s">
        <v>93</v>
      </c>
      <c r="F42" s="148"/>
    </row>
    <row r="43" spans="1:12">
      <c r="F43" s="170"/>
      <c r="I43" s="170"/>
      <c r="J43" s="170"/>
      <c r="K43" s="170"/>
      <c r="L43" s="170"/>
    </row>
    <row r="44" spans="1:12">
      <c r="C44" s="149"/>
      <c r="F44" s="149"/>
      <c r="G44" s="149"/>
      <c r="H44" s="151"/>
      <c r="I44" s="294"/>
      <c r="J44" s="170"/>
      <c r="K44" s="170"/>
      <c r="L44" s="170"/>
    </row>
    <row r="45" spans="1:12">
      <c r="A45" s="170"/>
      <c r="C45" s="150" t="s">
        <v>248</v>
      </c>
      <c r="F45" s="151" t="s">
        <v>253</v>
      </c>
      <c r="G45" s="150"/>
      <c r="H45" s="150"/>
      <c r="I45" s="294"/>
      <c r="J45" s="170"/>
      <c r="K45" s="170"/>
      <c r="L45" s="170"/>
    </row>
    <row r="46" spans="1:12">
      <c r="A46" s="170"/>
      <c r="C46" s="152" t="s">
        <v>123</v>
      </c>
      <c r="F46" s="145" t="s">
        <v>249</v>
      </c>
      <c r="I46" s="170"/>
      <c r="J46" s="170"/>
      <c r="K46" s="170"/>
      <c r="L46" s="170"/>
    </row>
    <row r="47" spans="1:12" s="170" customFormat="1">
      <c r="B47" s="145"/>
      <c r="C47" s="152"/>
      <c r="G47" s="152"/>
      <c r="H47" s="152"/>
    </row>
    <row r="48" spans="1:12" s="170" customFormat="1" ht="12.5"/>
    <row r="49" s="170" customFormat="1" ht="12.5"/>
    <row r="50" s="170" customFormat="1" ht="12.5"/>
    <row r="51" s="170" customFormat="1" ht="12.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14" sqref="L14"/>
    </sheetView>
  </sheetViews>
  <sheetFormatPr defaultColWidth="9.1796875" defaultRowHeight="12.5"/>
  <cols>
    <col min="1" max="1" width="2.7265625" style="267" customWidth="1"/>
    <col min="2" max="2" width="11" style="267" customWidth="1"/>
    <col min="3" max="3" width="13.26953125" style="267" customWidth="1"/>
    <col min="4" max="4" width="18.7265625" style="267" bestFit="1" customWidth="1"/>
    <col min="5" max="5" width="13.54296875" style="267" customWidth="1"/>
    <col min="6" max="6" width="11.54296875" style="267" customWidth="1"/>
    <col min="7" max="7" width="12.26953125" style="267" customWidth="1"/>
    <col min="8" max="8" width="16.81640625" style="267" customWidth="1"/>
    <col min="9" max="9" width="17.54296875" style="267" customWidth="1"/>
    <col min="10" max="10" width="16.453125" style="267" customWidth="1"/>
    <col min="11" max="11" width="12.453125" style="267" customWidth="1"/>
    <col min="12" max="12" width="13.54296875" style="267" customWidth="1"/>
    <col min="13" max="13" width="22" style="267" customWidth="1"/>
    <col min="14" max="14" width="0.81640625" style="267" customWidth="1"/>
    <col min="15" max="16384" width="9.1796875" style="267"/>
  </cols>
  <sheetData>
    <row r="1" spans="1:15" ht="13.5">
      <c r="A1" s="603" t="s">
        <v>472</v>
      </c>
      <c r="B1" s="603"/>
      <c r="C1" s="603"/>
      <c r="D1" s="603"/>
      <c r="E1" s="603"/>
      <c r="F1" s="603"/>
      <c r="G1" s="603"/>
      <c r="H1" s="266"/>
      <c r="I1" s="265"/>
      <c r="J1" s="193"/>
      <c r="K1" s="193"/>
      <c r="L1" s="259"/>
      <c r="M1" s="559" t="s">
        <v>94</v>
      </c>
      <c r="N1" s="559"/>
      <c r="O1" s="559"/>
    </row>
    <row r="2" spans="1:15" ht="13.5">
      <c r="A2" s="265" t="s">
        <v>292</v>
      </c>
      <c r="B2" s="266"/>
      <c r="C2" s="266"/>
      <c r="D2" s="268"/>
      <c r="E2" s="268"/>
      <c r="F2" s="268"/>
      <c r="G2" s="268"/>
      <c r="H2" s="268"/>
      <c r="I2" s="266"/>
      <c r="J2" s="266"/>
      <c r="K2" s="266"/>
      <c r="L2" s="266"/>
      <c r="M2" s="559" t="s">
        <v>514</v>
      </c>
      <c r="N2" s="559"/>
      <c r="O2" s="559"/>
    </row>
    <row r="3" spans="1:15">
      <c r="A3" s="265"/>
      <c r="B3" s="266"/>
      <c r="C3" s="266"/>
      <c r="D3" s="268"/>
      <c r="E3" s="268"/>
      <c r="F3" s="268"/>
      <c r="G3" s="268"/>
      <c r="H3" s="268"/>
      <c r="I3" s="266"/>
      <c r="J3" s="266"/>
      <c r="K3" s="266"/>
      <c r="L3" s="266"/>
      <c r="M3" s="266"/>
      <c r="N3" s="265"/>
    </row>
    <row r="4" spans="1:15" ht="13.5">
      <c r="A4" s="106" t="s">
        <v>254</v>
      </c>
      <c r="B4" s="266"/>
      <c r="C4" s="266"/>
      <c r="D4" s="269"/>
      <c r="E4" s="270"/>
      <c r="F4" s="269"/>
      <c r="G4" s="268"/>
      <c r="H4" s="268"/>
      <c r="I4" s="268"/>
      <c r="J4" s="268"/>
      <c r="K4" s="268"/>
      <c r="L4" s="266"/>
      <c r="M4" s="268"/>
      <c r="N4" s="265"/>
    </row>
    <row r="5" spans="1:15">
      <c r="A5" s="271" t="str">
        <f>'ფორმა N1'!D4</f>
        <v>მოქალაქეთა პოლიტიკური გაერთიანება „ხალხისთვის“</v>
      </c>
      <c r="B5" s="271"/>
      <c r="C5" s="271"/>
      <c r="D5" s="271"/>
      <c r="E5" s="272"/>
      <c r="F5" s="272"/>
      <c r="G5" s="272"/>
      <c r="H5" s="272"/>
      <c r="I5" s="272"/>
      <c r="J5" s="272"/>
      <c r="K5" s="272"/>
      <c r="L5" s="272"/>
      <c r="M5" s="272"/>
      <c r="N5" s="265"/>
    </row>
    <row r="6" spans="1:15" ht="13" thickBot="1">
      <c r="A6" s="273"/>
      <c r="B6" s="273"/>
      <c r="C6" s="273"/>
      <c r="D6" s="273"/>
      <c r="E6" s="273"/>
      <c r="F6" s="273"/>
      <c r="G6" s="273"/>
      <c r="H6" s="273"/>
      <c r="I6" s="273"/>
      <c r="J6" s="273"/>
      <c r="K6" s="273"/>
      <c r="L6" s="273"/>
      <c r="M6" s="273"/>
      <c r="N6" s="265"/>
    </row>
    <row r="7" spans="1:15" ht="91">
      <c r="A7" s="246" t="s">
        <v>64</v>
      </c>
      <c r="B7" s="154" t="s">
        <v>365</v>
      </c>
      <c r="C7" s="154" t="s">
        <v>366</v>
      </c>
      <c r="D7" s="155" t="s">
        <v>367</v>
      </c>
      <c r="E7" s="155" t="s">
        <v>255</v>
      </c>
      <c r="F7" s="155" t="s">
        <v>457</v>
      </c>
      <c r="G7" s="155" t="s">
        <v>458</v>
      </c>
      <c r="H7" s="154" t="s">
        <v>368</v>
      </c>
      <c r="I7" s="154" t="s">
        <v>369</v>
      </c>
      <c r="J7" s="154" t="s">
        <v>459</v>
      </c>
      <c r="K7" s="155" t="s">
        <v>460</v>
      </c>
      <c r="L7" s="155" t="s">
        <v>491</v>
      </c>
      <c r="M7" s="155" t="s">
        <v>364</v>
      </c>
      <c r="N7" s="265"/>
    </row>
    <row r="8" spans="1:15" ht="13">
      <c r="A8" s="153">
        <v>1</v>
      </c>
      <c r="B8" s="154">
        <v>2</v>
      </c>
      <c r="C8" s="154">
        <v>3</v>
      </c>
      <c r="D8" s="155">
        <v>4</v>
      </c>
      <c r="E8" s="155">
        <v>5</v>
      </c>
      <c r="F8" s="155">
        <v>6</v>
      </c>
      <c r="G8" s="155">
        <v>7</v>
      </c>
      <c r="H8" s="155">
        <v>8</v>
      </c>
      <c r="I8" s="155">
        <v>9</v>
      </c>
      <c r="J8" s="155">
        <v>10</v>
      </c>
      <c r="K8" s="155">
        <v>11</v>
      </c>
      <c r="L8" s="155">
        <v>12</v>
      </c>
      <c r="M8" s="155">
        <v>13</v>
      </c>
      <c r="N8" s="265"/>
    </row>
    <row r="9" spans="1:15" ht="14.5">
      <c r="A9" s="274">
        <v>1</v>
      </c>
      <c r="B9" s="275"/>
      <c r="C9" s="276"/>
      <c r="D9" s="274"/>
      <c r="E9" s="274"/>
      <c r="F9" s="274"/>
      <c r="G9" s="274"/>
      <c r="H9" s="274"/>
      <c r="I9" s="433"/>
      <c r="J9" s="433"/>
      <c r="K9" s="274"/>
      <c r="L9" s="274"/>
      <c r="M9" s="277" t="str">
        <f t="shared" ref="M9:M33" si="0">IF(ISBLANK(B9),"",$M$2)</f>
        <v/>
      </c>
      <c r="N9" s="265"/>
    </row>
    <row r="10" spans="1:15" ht="14.5">
      <c r="A10" s="274">
        <v>2</v>
      </c>
      <c r="B10" s="275"/>
      <c r="C10" s="276"/>
      <c r="D10" s="274"/>
      <c r="E10" s="274"/>
      <c r="F10" s="274"/>
      <c r="G10" s="274"/>
      <c r="H10" s="274"/>
      <c r="I10" s="274"/>
      <c r="J10" s="274"/>
      <c r="K10" s="274"/>
      <c r="L10" s="274"/>
      <c r="M10" s="277" t="str">
        <f t="shared" si="0"/>
        <v/>
      </c>
      <c r="N10" s="265"/>
    </row>
    <row r="11" spans="1:15" ht="14.5">
      <c r="A11" s="274">
        <v>3</v>
      </c>
      <c r="B11" s="275"/>
      <c r="C11" s="276"/>
      <c r="D11" s="274"/>
      <c r="E11" s="274"/>
      <c r="F11" s="274"/>
      <c r="G11" s="274"/>
      <c r="H11" s="274"/>
      <c r="I11" s="274"/>
      <c r="J11" s="274"/>
      <c r="K11" s="274"/>
      <c r="L11" s="274"/>
      <c r="M11" s="277" t="str">
        <f t="shared" si="0"/>
        <v/>
      </c>
      <c r="N11" s="265"/>
    </row>
    <row r="12" spans="1:15" ht="14.5">
      <c r="A12" s="274">
        <v>4</v>
      </c>
      <c r="B12" s="275"/>
      <c r="C12" s="276"/>
      <c r="D12" s="274"/>
      <c r="E12" s="274"/>
      <c r="F12" s="274"/>
      <c r="G12" s="274"/>
      <c r="H12" s="274"/>
      <c r="I12" s="274"/>
      <c r="J12" s="274"/>
      <c r="K12" s="274"/>
      <c r="L12" s="274"/>
      <c r="M12" s="277" t="str">
        <f t="shared" si="0"/>
        <v/>
      </c>
      <c r="N12" s="265"/>
    </row>
    <row r="13" spans="1:15" ht="14.5">
      <c r="A13" s="274">
        <v>5</v>
      </c>
      <c r="B13" s="275"/>
      <c r="C13" s="276"/>
      <c r="D13" s="274"/>
      <c r="E13" s="274"/>
      <c r="F13" s="274"/>
      <c r="G13" s="274"/>
      <c r="H13" s="274"/>
      <c r="I13" s="274"/>
      <c r="J13" s="274"/>
      <c r="K13" s="274"/>
      <c r="L13" s="274"/>
      <c r="M13" s="277" t="str">
        <f t="shared" si="0"/>
        <v/>
      </c>
      <c r="N13" s="265"/>
    </row>
    <row r="14" spans="1:15" ht="14.5">
      <c r="A14" s="274">
        <v>6</v>
      </c>
      <c r="B14" s="275"/>
      <c r="C14" s="276"/>
      <c r="D14" s="274"/>
      <c r="E14" s="274"/>
      <c r="F14" s="274"/>
      <c r="G14" s="274"/>
      <c r="H14" s="274"/>
      <c r="I14" s="274"/>
      <c r="J14" s="274"/>
      <c r="K14" s="274"/>
      <c r="L14" s="274"/>
      <c r="M14" s="277" t="str">
        <f t="shared" si="0"/>
        <v/>
      </c>
      <c r="N14" s="265"/>
    </row>
    <row r="15" spans="1:15" ht="14.5">
      <c r="A15" s="274">
        <v>7</v>
      </c>
      <c r="B15" s="275"/>
      <c r="C15" s="276"/>
      <c r="D15" s="274"/>
      <c r="E15" s="274"/>
      <c r="F15" s="274"/>
      <c r="G15" s="274"/>
      <c r="H15" s="274"/>
      <c r="I15" s="274"/>
      <c r="J15" s="274"/>
      <c r="K15" s="274"/>
      <c r="L15" s="274"/>
      <c r="M15" s="277" t="str">
        <f t="shared" si="0"/>
        <v/>
      </c>
      <c r="N15" s="265"/>
    </row>
    <row r="16" spans="1:15" ht="14.5">
      <c r="A16" s="274">
        <v>8</v>
      </c>
      <c r="B16" s="275"/>
      <c r="C16" s="276"/>
      <c r="D16" s="274"/>
      <c r="E16" s="274"/>
      <c r="F16" s="274"/>
      <c r="G16" s="274"/>
      <c r="H16" s="274"/>
      <c r="I16" s="274"/>
      <c r="J16" s="274"/>
      <c r="K16" s="274"/>
      <c r="L16" s="274"/>
      <c r="M16" s="277" t="str">
        <f t="shared" si="0"/>
        <v/>
      </c>
      <c r="N16" s="265"/>
    </row>
    <row r="17" spans="1:14" ht="14.5">
      <c r="A17" s="274">
        <v>9</v>
      </c>
      <c r="B17" s="275"/>
      <c r="C17" s="276"/>
      <c r="D17" s="274"/>
      <c r="E17" s="274"/>
      <c r="F17" s="274"/>
      <c r="G17" s="274"/>
      <c r="H17" s="274"/>
      <c r="I17" s="274"/>
      <c r="J17" s="274"/>
      <c r="K17" s="274"/>
      <c r="L17" s="274"/>
      <c r="M17" s="277" t="str">
        <f t="shared" si="0"/>
        <v/>
      </c>
      <c r="N17" s="265"/>
    </row>
    <row r="18" spans="1:14" ht="14.5">
      <c r="A18" s="274">
        <v>10</v>
      </c>
      <c r="B18" s="275"/>
      <c r="C18" s="276"/>
      <c r="D18" s="274"/>
      <c r="E18" s="274"/>
      <c r="F18" s="274"/>
      <c r="G18" s="274"/>
      <c r="H18" s="274"/>
      <c r="I18" s="274"/>
      <c r="J18" s="274"/>
      <c r="K18" s="274"/>
      <c r="L18" s="274"/>
      <c r="M18" s="277" t="str">
        <f t="shared" si="0"/>
        <v/>
      </c>
      <c r="N18" s="265"/>
    </row>
    <row r="19" spans="1:14" ht="14.5">
      <c r="A19" s="274">
        <v>11</v>
      </c>
      <c r="B19" s="275"/>
      <c r="C19" s="276"/>
      <c r="D19" s="274"/>
      <c r="E19" s="274"/>
      <c r="F19" s="274"/>
      <c r="G19" s="274"/>
      <c r="H19" s="274"/>
      <c r="I19" s="274"/>
      <c r="J19" s="274"/>
      <c r="K19" s="274"/>
      <c r="L19" s="274"/>
      <c r="M19" s="277" t="str">
        <f t="shared" si="0"/>
        <v/>
      </c>
      <c r="N19" s="265"/>
    </row>
    <row r="20" spans="1:14" ht="14.5">
      <c r="A20" s="274">
        <v>12</v>
      </c>
      <c r="B20" s="275"/>
      <c r="C20" s="276"/>
      <c r="D20" s="274"/>
      <c r="E20" s="274"/>
      <c r="F20" s="274"/>
      <c r="G20" s="274"/>
      <c r="H20" s="274"/>
      <c r="I20" s="274"/>
      <c r="J20" s="274"/>
      <c r="K20" s="274"/>
      <c r="L20" s="274"/>
      <c r="M20" s="277" t="str">
        <f t="shared" si="0"/>
        <v/>
      </c>
      <c r="N20" s="265"/>
    </row>
    <row r="21" spans="1:14" ht="14.5">
      <c r="A21" s="274">
        <v>13</v>
      </c>
      <c r="B21" s="275"/>
      <c r="C21" s="276"/>
      <c r="D21" s="274"/>
      <c r="E21" s="274"/>
      <c r="F21" s="274"/>
      <c r="G21" s="274"/>
      <c r="H21" s="274"/>
      <c r="I21" s="274"/>
      <c r="J21" s="274"/>
      <c r="K21" s="274"/>
      <c r="L21" s="274"/>
      <c r="M21" s="277" t="str">
        <f t="shared" si="0"/>
        <v/>
      </c>
      <c r="N21" s="265"/>
    </row>
    <row r="22" spans="1:14" ht="14.5">
      <c r="A22" s="274">
        <v>14</v>
      </c>
      <c r="B22" s="275"/>
      <c r="C22" s="276"/>
      <c r="D22" s="274"/>
      <c r="E22" s="274"/>
      <c r="F22" s="274"/>
      <c r="G22" s="274"/>
      <c r="H22" s="274"/>
      <c r="I22" s="274"/>
      <c r="J22" s="274"/>
      <c r="K22" s="274"/>
      <c r="L22" s="274"/>
      <c r="M22" s="277" t="str">
        <f t="shared" si="0"/>
        <v/>
      </c>
      <c r="N22" s="265"/>
    </row>
    <row r="23" spans="1:14" ht="14.5">
      <c r="A23" s="274">
        <v>15</v>
      </c>
      <c r="B23" s="275"/>
      <c r="C23" s="276"/>
      <c r="D23" s="274"/>
      <c r="E23" s="274"/>
      <c r="F23" s="274"/>
      <c r="G23" s="274"/>
      <c r="H23" s="274"/>
      <c r="I23" s="274"/>
      <c r="J23" s="274"/>
      <c r="K23" s="274"/>
      <c r="L23" s="274"/>
      <c r="M23" s="277" t="str">
        <f t="shared" si="0"/>
        <v/>
      </c>
      <c r="N23" s="265"/>
    </row>
    <row r="24" spans="1:14" ht="14.5">
      <c r="A24" s="274">
        <v>16</v>
      </c>
      <c r="B24" s="275"/>
      <c r="C24" s="276"/>
      <c r="D24" s="274"/>
      <c r="E24" s="274"/>
      <c r="F24" s="274"/>
      <c r="G24" s="274"/>
      <c r="H24" s="274"/>
      <c r="I24" s="274"/>
      <c r="J24" s="274"/>
      <c r="K24" s="274"/>
      <c r="L24" s="274"/>
      <c r="M24" s="277" t="str">
        <f t="shared" si="0"/>
        <v/>
      </c>
      <c r="N24" s="265"/>
    </row>
    <row r="25" spans="1:14" ht="14.5">
      <c r="A25" s="274">
        <v>17</v>
      </c>
      <c r="B25" s="275"/>
      <c r="C25" s="276"/>
      <c r="D25" s="274"/>
      <c r="E25" s="274"/>
      <c r="F25" s="274"/>
      <c r="G25" s="274"/>
      <c r="H25" s="274"/>
      <c r="I25" s="274"/>
      <c r="J25" s="274"/>
      <c r="K25" s="274"/>
      <c r="L25" s="274"/>
      <c r="M25" s="277" t="str">
        <f t="shared" si="0"/>
        <v/>
      </c>
      <c r="N25" s="265"/>
    </row>
    <row r="26" spans="1:14" ht="14.5">
      <c r="A26" s="274">
        <v>18</v>
      </c>
      <c r="B26" s="275"/>
      <c r="C26" s="276"/>
      <c r="D26" s="274"/>
      <c r="E26" s="274"/>
      <c r="F26" s="274"/>
      <c r="G26" s="274"/>
      <c r="H26" s="274"/>
      <c r="I26" s="274"/>
      <c r="J26" s="274"/>
      <c r="K26" s="274"/>
      <c r="L26" s="274"/>
      <c r="M26" s="277" t="str">
        <f t="shared" si="0"/>
        <v/>
      </c>
      <c r="N26" s="265"/>
    </row>
    <row r="27" spans="1:14" ht="14.5">
      <c r="A27" s="274">
        <v>19</v>
      </c>
      <c r="B27" s="275"/>
      <c r="C27" s="276"/>
      <c r="D27" s="274"/>
      <c r="E27" s="274"/>
      <c r="F27" s="274"/>
      <c r="G27" s="274"/>
      <c r="H27" s="274"/>
      <c r="I27" s="274"/>
      <c r="J27" s="274"/>
      <c r="K27" s="274"/>
      <c r="L27" s="274"/>
      <c r="M27" s="277" t="str">
        <f t="shared" si="0"/>
        <v/>
      </c>
      <c r="N27" s="265"/>
    </row>
    <row r="28" spans="1:14" ht="14.5">
      <c r="A28" s="274">
        <v>20</v>
      </c>
      <c r="B28" s="275"/>
      <c r="C28" s="276"/>
      <c r="D28" s="274"/>
      <c r="E28" s="274"/>
      <c r="F28" s="274"/>
      <c r="G28" s="274"/>
      <c r="H28" s="274"/>
      <c r="I28" s="274"/>
      <c r="J28" s="274"/>
      <c r="K28" s="274"/>
      <c r="L28" s="274"/>
      <c r="M28" s="277" t="str">
        <f t="shared" si="0"/>
        <v/>
      </c>
      <c r="N28" s="265"/>
    </row>
    <row r="29" spans="1:14" ht="14.5">
      <c r="A29" s="274">
        <v>21</v>
      </c>
      <c r="B29" s="275"/>
      <c r="C29" s="276"/>
      <c r="D29" s="274"/>
      <c r="E29" s="274"/>
      <c r="F29" s="274"/>
      <c r="G29" s="274"/>
      <c r="H29" s="274"/>
      <c r="I29" s="274"/>
      <c r="J29" s="274"/>
      <c r="K29" s="274"/>
      <c r="L29" s="274"/>
      <c r="M29" s="277" t="str">
        <f t="shared" si="0"/>
        <v/>
      </c>
      <c r="N29" s="265"/>
    </row>
    <row r="30" spans="1:14" ht="14.5">
      <c r="A30" s="274">
        <v>22</v>
      </c>
      <c r="B30" s="275"/>
      <c r="C30" s="276"/>
      <c r="D30" s="274"/>
      <c r="E30" s="274"/>
      <c r="F30" s="274"/>
      <c r="G30" s="274"/>
      <c r="H30" s="274"/>
      <c r="I30" s="274"/>
      <c r="J30" s="274"/>
      <c r="K30" s="274"/>
      <c r="L30" s="274"/>
      <c r="M30" s="277" t="str">
        <f t="shared" si="0"/>
        <v/>
      </c>
      <c r="N30" s="265"/>
    </row>
    <row r="31" spans="1:14" ht="14.5">
      <c r="A31" s="274">
        <v>23</v>
      </c>
      <c r="B31" s="275"/>
      <c r="C31" s="276"/>
      <c r="D31" s="274"/>
      <c r="E31" s="274"/>
      <c r="F31" s="274"/>
      <c r="G31" s="274"/>
      <c r="H31" s="274"/>
      <c r="I31" s="274"/>
      <c r="J31" s="274"/>
      <c r="K31" s="274"/>
      <c r="L31" s="274"/>
      <c r="M31" s="277" t="str">
        <f t="shared" si="0"/>
        <v/>
      </c>
      <c r="N31" s="265"/>
    </row>
    <row r="32" spans="1:14" ht="14.5">
      <c r="A32" s="274">
        <v>24</v>
      </c>
      <c r="B32" s="275"/>
      <c r="C32" s="276"/>
      <c r="D32" s="274"/>
      <c r="E32" s="274"/>
      <c r="F32" s="274"/>
      <c r="G32" s="274"/>
      <c r="H32" s="274"/>
      <c r="I32" s="274"/>
      <c r="J32" s="274"/>
      <c r="K32" s="274"/>
      <c r="L32" s="274"/>
      <c r="M32" s="277" t="str">
        <f t="shared" si="0"/>
        <v/>
      </c>
      <c r="N32" s="265"/>
    </row>
    <row r="33" spans="1:14" ht="14.5">
      <c r="A33" s="278" t="s">
        <v>258</v>
      </c>
      <c r="B33" s="275"/>
      <c r="C33" s="276"/>
      <c r="D33" s="274"/>
      <c r="E33" s="274"/>
      <c r="F33" s="274"/>
      <c r="G33" s="274"/>
      <c r="H33" s="274"/>
      <c r="I33" s="274"/>
      <c r="J33" s="274"/>
      <c r="K33" s="274"/>
      <c r="L33" s="274"/>
      <c r="M33" s="277" t="str">
        <f t="shared" si="0"/>
        <v/>
      </c>
      <c r="N33" s="265"/>
    </row>
    <row r="34" spans="1:14" s="279" customFormat="1"/>
    <row r="35" spans="1:14" ht="33.65" customHeight="1">
      <c r="A35" s="604" t="s">
        <v>492</v>
      </c>
      <c r="B35" s="605"/>
      <c r="C35" s="605"/>
      <c r="D35" s="605"/>
      <c r="E35" s="605"/>
      <c r="F35" s="605"/>
      <c r="G35" s="605"/>
      <c r="H35" s="605"/>
      <c r="I35" s="605"/>
      <c r="J35" s="605"/>
      <c r="K35" s="605"/>
      <c r="L35" s="605"/>
      <c r="M35" s="605"/>
    </row>
    <row r="36" spans="1:14" ht="19.149999999999999" customHeight="1">
      <c r="A36" s="606" t="s">
        <v>484</v>
      </c>
      <c r="B36" s="606"/>
      <c r="C36" s="606"/>
      <c r="D36" s="606"/>
      <c r="E36" s="606"/>
      <c r="F36" s="606"/>
      <c r="G36" s="606"/>
      <c r="H36" s="606"/>
      <c r="I36" s="606"/>
      <c r="J36" s="606"/>
      <c r="K36" s="606"/>
      <c r="L36" s="606"/>
      <c r="M36" s="606"/>
    </row>
    <row r="37" spans="1:14" s="20" customFormat="1" ht="13.5">
      <c r="B37" s="156" t="s">
        <v>93</v>
      </c>
    </row>
    <row r="38" spans="1:14" s="20" customFormat="1" ht="13.5">
      <c r="B38" s="156"/>
    </row>
    <row r="39" spans="1:14" s="20" customFormat="1" ht="13.5">
      <c r="C39" s="158"/>
      <c r="D39" s="157"/>
      <c r="E39" s="157"/>
      <c r="H39" s="158"/>
      <c r="I39" s="158"/>
      <c r="J39" s="157"/>
      <c r="K39" s="157"/>
      <c r="L39" s="157"/>
    </row>
    <row r="40" spans="1:14" s="20" customFormat="1" ht="13.5">
      <c r="C40" s="159" t="s">
        <v>248</v>
      </c>
      <c r="D40" s="157"/>
      <c r="E40" s="157"/>
      <c r="H40" s="156" t="s">
        <v>294</v>
      </c>
      <c r="M40" s="157"/>
    </row>
    <row r="41" spans="1:14" s="20" customFormat="1" ht="13.5">
      <c r="C41" s="159" t="s">
        <v>123</v>
      </c>
      <c r="D41" s="157"/>
      <c r="E41" s="157"/>
      <c r="H41" s="160" t="s">
        <v>249</v>
      </c>
      <c r="M41" s="157"/>
    </row>
    <row r="42" spans="1:14" ht="13.5">
      <c r="C42" s="159"/>
      <c r="F42" s="160"/>
      <c r="J42" s="280"/>
      <c r="K42" s="280"/>
      <c r="L42" s="280"/>
      <c r="M42" s="280"/>
    </row>
    <row r="43" spans="1:14" ht="13.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10: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4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topLeftCell="A4" zoomScaleNormal="100" zoomScaleSheetLayoutView="100" workbookViewId="0">
      <selection activeCell="B6" sqref="B6"/>
    </sheetView>
  </sheetViews>
  <sheetFormatPr defaultColWidth="9.1796875" defaultRowHeight="12.5"/>
  <cols>
    <col min="1" max="1" width="7.26953125" style="161" customWidth="1"/>
    <col min="2" max="2" width="57.26953125" style="161" customWidth="1"/>
    <col min="3" max="3" width="24.1796875" style="161" customWidth="1"/>
    <col min="4" max="16384" width="9.1796875" style="161"/>
  </cols>
  <sheetData>
    <row r="1" spans="1:3" s="6" customFormat="1" ht="18.75" customHeight="1">
      <c r="A1" s="607" t="s">
        <v>474</v>
      </c>
      <c r="B1" s="607"/>
      <c r="C1" s="221" t="s">
        <v>94</v>
      </c>
    </row>
    <row r="2" spans="1:3" s="6" customFormat="1" ht="13.5">
      <c r="A2" s="607"/>
      <c r="B2" s="607"/>
      <c r="C2" s="218" t="str">
        <f>'ფორმა N1'!M2</f>
        <v>01/01/2023-12/31/2023</v>
      </c>
    </row>
    <row r="3" spans="1:3" s="6" customFormat="1" ht="13.5">
      <c r="A3" s="222" t="s">
        <v>124</v>
      </c>
      <c r="B3" s="219"/>
      <c r="C3" s="220"/>
    </row>
    <row r="4" spans="1:3" s="6" customFormat="1" ht="13.5">
      <c r="A4" s="106"/>
      <c r="B4" s="219"/>
      <c r="C4" s="220"/>
    </row>
    <row r="5" spans="1:3" s="20" customFormat="1" ht="13.5">
      <c r="A5" s="608" t="s">
        <v>254</v>
      </c>
      <c r="B5" s="608"/>
      <c r="C5" s="106"/>
    </row>
    <row r="6" spans="1:3" s="20" customFormat="1" ht="13.5">
      <c r="A6" s="261" t="str">
        <f>'ფორმა N1'!D4</f>
        <v>მოქალაქეთა პოლიტიკური გაერთიანება „ხალხისთვის“</v>
      </c>
      <c r="B6" s="261"/>
      <c r="C6" s="106"/>
    </row>
    <row r="7" spans="1:3">
      <c r="A7" s="223"/>
      <c r="B7" s="223"/>
      <c r="C7" s="223"/>
    </row>
    <row r="8" spans="1:3">
      <c r="A8" s="223"/>
      <c r="B8" s="223"/>
      <c r="C8" s="223"/>
    </row>
    <row r="9" spans="1:3" ht="30" customHeight="1">
      <c r="A9" s="224" t="s">
        <v>64</v>
      </c>
      <c r="B9" s="224" t="s">
        <v>11</v>
      </c>
      <c r="C9" s="225" t="s">
        <v>9</v>
      </c>
    </row>
    <row r="10" spans="1:3" ht="13.5">
      <c r="A10" s="226">
        <v>1</v>
      </c>
      <c r="B10" s="227" t="s">
        <v>57</v>
      </c>
      <c r="C10" s="228">
        <f>'ფორმა N4'!D11+'ფორმა N5'!D9</f>
        <v>17733.66</v>
      </c>
    </row>
    <row r="11" spans="1:3" ht="13.5">
      <c r="A11" s="229">
        <v>1.1000000000000001</v>
      </c>
      <c r="B11" s="227" t="s">
        <v>418</v>
      </c>
      <c r="C11" s="230">
        <f>'ფორმა N4'!D39+'ფორმა N5'!D37</f>
        <v>10621.63</v>
      </c>
    </row>
    <row r="12" spans="1:3" ht="13.5">
      <c r="A12" s="231" t="s">
        <v>30</v>
      </c>
      <c r="B12" s="227" t="s">
        <v>419</v>
      </c>
      <c r="C12" s="230">
        <f>'ფორმა N4'!D40+'ფორმა N5'!D38</f>
        <v>0</v>
      </c>
    </row>
    <row r="13" spans="1:3" ht="13.5">
      <c r="A13" s="229">
        <v>1.2</v>
      </c>
      <c r="B13" s="227" t="s">
        <v>58</v>
      </c>
      <c r="C13" s="230">
        <f>'ფორმა N4'!D12+'ფორმა N5'!D10</f>
        <v>0</v>
      </c>
    </row>
    <row r="14" spans="1:3" ht="13.5">
      <c r="A14" s="229">
        <v>1.3</v>
      </c>
      <c r="B14" s="227" t="s">
        <v>413</v>
      </c>
      <c r="C14" s="230">
        <f>'ფორმა N4'!D17+'ფორმა N5'!D15</f>
        <v>1505.34</v>
      </c>
    </row>
    <row r="15" spans="1:3" ht="13.5">
      <c r="A15" s="609"/>
      <c r="B15" s="609"/>
      <c r="C15" s="609"/>
    </row>
    <row r="16" spans="1:3" ht="30" customHeight="1">
      <c r="A16" s="224" t="s">
        <v>64</v>
      </c>
      <c r="B16" s="224" t="s">
        <v>230</v>
      </c>
      <c r="C16" s="225" t="s">
        <v>67</v>
      </c>
    </row>
    <row r="17" spans="1:3" ht="13.5">
      <c r="A17" s="226">
        <v>2</v>
      </c>
      <c r="B17" s="227" t="s">
        <v>420</v>
      </c>
      <c r="C17" s="232">
        <f>'ფორმა N2'!D9+'ფორმა N3'!D9</f>
        <v>17175</v>
      </c>
    </row>
    <row r="18" spans="1:3" ht="13.5">
      <c r="A18" s="233">
        <v>2.1</v>
      </c>
      <c r="B18" s="227" t="s">
        <v>421</v>
      </c>
      <c r="C18" s="227">
        <f>'ფორმა N2'!D17+'ფორმა N3'!D17</f>
        <v>0</v>
      </c>
    </row>
    <row r="19" spans="1:3" ht="13.5">
      <c r="A19" s="233">
        <v>2.2000000000000002</v>
      </c>
      <c r="B19" s="227" t="s">
        <v>422</v>
      </c>
      <c r="C19" s="227">
        <f>'ფორმა N2'!D18+'ფორმა N3'!D18</f>
        <v>0</v>
      </c>
    </row>
    <row r="20" spans="1:3" ht="13.5">
      <c r="A20" s="233">
        <v>2.2999999999999998</v>
      </c>
      <c r="B20" s="227" t="s">
        <v>423</v>
      </c>
      <c r="C20" s="234">
        <f>SUM(C21:C25)</f>
        <v>17175</v>
      </c>
    </row>
    <row r="21" spans="1:3" ht="13.5">
      <c r="A21" s="231" t="s">
        <v>424</v>
      </c>
      <c r="B21" s="235" t="s">
        <v>425</v>
      </c>
      <c r="C21" s="227">
        <f>'ფორმა N2'!D13+'ფორმა N3'!D13</f>
        <v>17175</v>
      </c>
    </row>
    <row r="22" spans="1:3" ht="13.5">
      <c r="A22" s="231" t="s">
        <v>426</v>
      </c>
      <c r="B22" s="235" t="s">
        <v>427</v>
      </c>
      <c r="C22" s="227">
        <f>'ფორმა N2'!C27+'ფორმა N3'!C27</f>
        <v>0</v>
      </c>
    </row>
    <row r="23" spans="1:3" ht="13.5">
      <c r="A23" s="231" t="s">
        <v>428</v>
      </c>
      <c r="B23" s="235" t="s">
        <v>429</v>
      </c>
      <c r="C23" s="227">
        <f>'ფორმა N2'!D14+'ფორმა N3'!D14</f>
        <v>0</v>
      </c>
    </row>
    <row r="24" spans="1:3" ht="13.5">
      <c r="A24" s="231" t="s">
        <v>430</v>
      </c>
      <c r="B24" s="235" t="s">
        <v>431</v>
      </c>
      <c r="C24" s="227">
        <f>'ფორმა N2'!C31+'ფორმა N3'!C31</f>
        <v>0</v>
      </c>
    </row>
    <row r="25" spans="1:3" ht="13.5">
      <c r="A25" s="231" t="s">
        <v>432</v>
      </c>
      <c r="B25" s="235" t="s">
        <v>433</v>
      </c>
      <c r="C25" s="227">
        <f>'ფორმა N2'!D11+'ფორმა N3'!D11</f>
        <v>0</v>
      </c>
    </row>
    <row r="26" spans="1:3" ht="13.5">
      <c r="A26" s="236"/>
      <c r="B26" s="237"/>
      <c r="C26" s="238"/>
    </row>
    <row r="27" spans="1:3" ht="13.5">
      <c r="A27" s="236"/>
      <c r="B27" s="237"/>
      <c r="C27" s="238"/>
    </row>
    <row r="28" spans="1:3" ht="13.5">
      <c r="A28" s="20"/>
      <c r="B28" s="20"/>
      <c r="C28" s="20"/>
    </row>
    <row r="29" spans="1:3" ht="13.5">
      <c r="A29" s="156" t="s">
        <v>93</v>
      </c>
      <c r="B29" s="20"/>
      <c r="C29" s="20"/>
    </row>
    <row r="30" spans="1:3" ht="13.5">
      <c r="A30" s="20"/>
      <c r="B30" s="20"/>
      <c r="C30" s="20"/>
    </row>
    <row r="31" spans="1:3" ht="13.5">
      <c r="A31" s="20"/>
      <c r="B31" s="20"/>
      <c r="C31" s="20"/>
    </row>
    <row r="32" spans="1:3" ht="13.5">
      <c r="B32" s="156" t="s">
        <v>251</v>
      </c>
      <c r="C32" s="20"/>
    </row>
    <row r="33" spans="2:3" ht="13.5">
      <c r="B33" s="20" t="s">
        <v>250</v>
      </c>
      <c r="C33" s="20"/>
    </row>
    <row r="34" spans="2:3" ht="13">
      <c r="B34" s="239"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5"/>
  <cols>
    <col min="3" max="3" width="74.54296875" bestFit="1" customWidth="1"/>
    <col min="5" max="5" width="29" bestFit="1" customWidth="1"/>
  </cols>
  <sheetData>
    <row r="1" spans="1:7">
      <c r="A1" t="s">
        <v>203</v>
      </c>
      <c r="C1" t="s">
        <v>183</v>
      </c>
      <c r="E1" t="s">
        <v>208</v>
      </c>
      <c r="G1" t="s">
        <v>217</v>
      </c>
    </row>
    <row r="2" spans="1:7" ht="13.5">
      <c r="A2" s="57">
        <v>40907</v>
      </c>
      <c r="C2" t="s">
        <v>184</v>
      </c>
      <c r="E2" t="s">
        <v>212</v>
      </c>
      <c r="G2" s="58" t="s">
        <v>218</v>
      </c>
    </row>
    <row r="3" spans="1:7" ht="13.5">
      <c r="A3" s="57">
        <v>40908</v>
      </c>
      <c r="C3" t="s">
        <v>185</v>
      </c>
      <c r="E3" t="s">
        <v>213</v>
      </c>
      <c r="G3" s="58" t="s">
        <v>219</v>
      </c>
    </row>
    <row r="4" spans="1:7" ht="13.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Normal="100" zoomScaleSheetLayoutView="100" workbookViewId="0">
      <selection activeCell="D32" sqref="D32"/>
    </sheetView>
  </sheetViews>
  <sheetFormatPr defaultColWidth="9.1796875" defaultRowHeight="13.5"/>
  <cols>
    <col min="1" max="1" width="14.26953125" style="20" bestFit="1" customWidth="1"/>
    <col min="2" max="2" width="80" style="189" customWidth="1"/>
    <col min="3" max="3" width="16.54296875" style="20" customWidth="1"/>
    <col min="4" max="4" width="14.26953125" style="20" customWidth="1"/>
    <col min="5" max="5" width="0.453125" style="19" customWidth="1"/>
    <col min="6" max="16384" width="9.1796875" style="20"/>
  </cols>
  <sheetData>
    <row r="1" spans="1:12" s="6" customFormat="1">
      <c r="A1" s="70" t="s">
        <v>252</v>
      </c>
      <c r="B1" s="185"/>
      <c r="C1" s="559" t="s">
        <v>94</v>
      </c>
      <c r="D1" s="559"/>
      <c r="E1" s="105"/>
    </row>
    <row r="2" spans="1:12" s="6" customFormat="1">
      <c r="A2" s="71" t="s">
        <v>124</v>
      </c>
      <c r="B2" s="185"/>
      <c r="C2" s="560" t="str">
        <f>'ფორმა N1'!M2</f>
        <v>01/01/2023-12/31/2023</v>
      </c>
      <c r="D2" s="561"/>
      <c r="E2" s="105"/>
    </row>
    <row r="3" spans="1:12" s="6" customFormat="1">
      <c r="A3" s="71"/>
      <c r="B3" s="185"/>
      <c r="C3" s="260"/>
      <c r="D3" s="260"/>
      <c r="E3" s="105"/>
    </row>
    <row r="4" spans="1:12" s="2" customFormat="1">
      <c r="A4" s="72" t="str">
        <f>'ფორმა N2'!A4</f>
        <v>ანგარიშვალდებული პირის დასახელება:</v>
      </c>
      <c r="B4" s="186"/>
      <c r="C4" s="71"/>
      <c r="D4" s="71"/>
      <c r="E4" s="102"/>
      <c r="L4" s="6"/>
    </row>
    <row r="5" spans="1:12" s="2" customFormat="1">
      <c r="A5" s="175" t="str">
        <f>'ფორმა N1'!D4</f>
        <v>მოქალაქეთა პოლიტიკური გაერთიანება „ხალხისთვის“</v>
      </c>
      <c r="B5" s="187"/>
      <c r="C5" s="56"/>
      <c r="D5" s="56"/>
      <c r="E5" s="102"/>
    </row>
    <row r="6" spans="1:12" s="2" customFormat="1">
      <c r="A6" s="72"/>
      <c r="B6" s="186"/>
      <c r="C6" s="71"/>
      <c r="D6" s="71"/>
      <c r="E6" s="102"/>
    </row>
    <row r="7" spans="1:12" s="6" customFormat="1" ht="16">
      <c r="A7" s="255"/>
      <c r="B7" s="357"/>
      <c r="C7" s="73"/>
      <c r="D7" s="73"/>
      <c r="E7" s="105"/>
    </row>
    <row r="8" spans="1:12" s="6" customFormat="1" ht="27">
      <c r="A8" s="100" t="s">
        <v>64</v>
      </c>
      <c r="B8" s="74" t="s">
        <v>230</v>
      </c>
      <c r="C8" s="74" t="s">
        <v>66</v>
      </c>
      <c r="D8" s="74" t="s">
        <v>67</v>
      </c>
      <c r="E8" s="105"/>
      <c r="F8" s="358"/>
    </row>
    <row r="9" spans="1:12" s="7" customFormat="1">
      <c r="A9" s="176">
        <v>1</v>
      </c>
      <c r="B9" s="176" t="s">
        <v>65</v>
      </c>
      <c r="C9" s="80">
        <f>SUM(C10,C26)</f>
        <v>0</v>
      </c>
      <c r="D9" s="80">
        <f>SUM(D10,D26)</f>
        <v>0</v>
      </c>
      <c r="E9" s="105"/>
    </row>
    <row r="10" spans="1:12" s="7" customFormat="1">
      <c r="A10" s="82">
        <v>1.1000000000000001</v>
      </c>
      <c r="B10" s="82" t="s">
        <v>69</v>
      </c>
      <c r="C10" s="80">
        <f>SUM(C11,C12,C16,C19,C25,C26)</f>
        <v>0</v>
      </c>
      <c r="D10" s="80">
        <f>SUM(D11,D12,D16,D19,D24,D25)</f>
        <v>0</v>
      </c>
      <c r="E10" s="105"/>
    </row>
    <row r="11" spans="1:12" s="9" customFormat="1" ht="16">
      <c r="A11" s="83" t="s">
        <v>30</v>
      </c>
      <c r="B11" s="83" t="s">
        <v>68</v>
      </c>
      <c r="C11" s="8"/>
      <c r="D11" s="8"/>
      <c r="E11" s="105"/>
    </row>
    <row r="12" spans="1:12" s="10" customFormat="1">
      <c r="A12" s="83" t="s">
        <v>31</v>
      </c>
      <c r="B12" s="83" t="s">
        <v>283</v>
      </c>
      <c r="C12" s="101">
        <f>SUM(C14:C15)</f>
        <v>0</v>
      </c>
      <c r="D12" s="101">
        <f>SUM(D14:D15)</f>
        <v>0</v>
      </c>
      <c r="E12" s="105"/>
    </row>
    <row r="13" spans="1:12" s="3" customFormat="1">
      <c r="A13" s="92" t="s">
        <v>70</v>
      </c>
      <c r="B13" s="92" t="s">
        <v>286</v>
      </c>
      <c r="C13" s="8"/>
      <c r="D13" s="8"/>
      <c r="E13" s="105"/>
    </row>
    <row r="14" spans="1:12" s="3" customFormat="1">
      <c r="A14" s="92" t="s">
        <v>408</v>
      </c>
      <c r="B14" s="92" t="s">
        <v>407</v>
      </c>
      <c r="C14" s="8"/>
      <c r="D14" s="8"/>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27">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3" t="s">
        <v>84</v>
      </c>
      <c r="B28" s="183" t="s">
        <v>284</v>
      </c>
      <c r="C28" s="8"/>
      <c r="D28" s="8"/>
      <c r="E28" s="105"/>
    </row>
    <row r="29" spans="1:5">
      <c r="A29" s="183" t="s">
        <v>85</v>
      </c>
      <c r="B29" s="183" t="s">
        <v>287</v>
      </c>
      <c r="C29" s="8"/>
      <c r="D29" s="8"/>
      <c r="E29" s="105"/>
    </row>
    <row r="30" spans="1:5">
      <c r="A30" s="183" t="s">
        <v>384</v>
      </c>
      <c r="B30" s="183" t="s">
        <v>285</v>
      </c>
      <c r="C30" s="8"/>
      <c r="D30" s="8"/>
      <c r="E30" s="105"/>
    </row>
    <row r="31" spans="1:5">
      <c r="A31" s="83" t="s">
        <v>33</v>
      </c>
      <c r="B31" s="83" t="s">
        <v>407</v>
      </c>
      <c r="C31" s="101">
        <f>SUM(C32:C34)</f>
        <v>0</v>
      </c>
      <c r="D31" s="101">
        <f>SUM(D32:D34)</f>
        <v>0</v>
      </c>
      <c r="E31" s="105"/>
    </row>
    <row r="32" spans="1:5">
      <c r="A32" s="183" t="s">
        <v>12</v>
      </c>
      <c r="B32" s="183" t="s">
        <v>410</v>
      </c>
      <c r="C32" s="8"/>
      <c r="D32" s="8"/>
      <c r="E32" s="105"/>
    </row>
    <row r="33" spans="1:9">
      <c r="A33" s="183" t="s">
        <v>13</v>
      </c>
      <c r="B33" s="183" t="s">
        <v>411</v>
      </c>
      <c r="C33" s="8"/>
      <c r="D33" s="8"/>
      <c r="E33" s="105"/>
    </row>
    <row r="34" spans="1:9">
      <c r="A34" s="183" t="s">
        <v>261</v>
      </c>
      <c r="B34" s="183" t="s">
        <v>412</v>
      </c>
      <c r="C34" s="8"/>
      <c r="D34" s="8"/>
      <c r="E34" s="105"/>
    </row>
    <row r="35" spans="1:9" s="308" customFormat="1">
      <c r="A35" s="83" t="s">
        <v>34</v>
      </c>
      <c r="B35" s="192" t="s">
        <v>382</v>
      </c>
      <c r="C35" s="8"/>
      <c r="D35" s="8"/>
    </row>
    <row r="36" spans="1:9" s="2" customFormat="1">
      <c r="A36" s="1"/>
      <c r="B36" s="188"/>
      <c r="E36" s="258"/>
    </row>
    <row r="37" spans="1:9" s="2" customFormat="1">
      <c r="B37" s="188"/>
      <c r="E37" s="258"/>
    </row>
    <row r="38" spans="1:9">
      <c r="A38" s="1"/>
    </row>
    <row r="39" spans="1:9">
      <c r="A39" s="2"/>
    </row>
    <row r="40" spans="1:9" s="2" customFormat="1">
      <c r="A40" s="65" t="s">
        <v>93</v>
      </c>
      <c r="B40" s="188"/>
      <c r="E40" s="258"/>
    </row>
    <row r="41" spans="1:9" s="2" customFormat="1">
      <c r="B41" s="188"/>
      <c r="E41" s="264"/>
      <c r="F41" s="264"/>
      <c r="G41" s="264"/>
      <c r="H41" s="264"/>
      <c r="I41" s="264"/>
    </row>
    <row r="42" spans="1:9" s="2" customFormat="1">
      <c r="B42" s="188"/>
      <c r="D42" s="12"/>
      <c r="E42" s="264"/>
      <c r="F42" s="264"/>
      <c r="G42" s="264"/>
      <c r="H42" s="264"/>
      <c r="I42" s="264"/>
    </row>
    <row r="43" spans="1:9" s="2" customFormat="1">
      <c r="A43" s="264"/>
      <c r="B43" s="190" t="s">
        <v>380</v>
      </c>
      <c r="D43" s="12"/>
      <c r="E43" s="264"/>
      <c r="F43" s="264"/>
      <c r="G43" s="264"/>
      <c r="H43" s="264"/>
      <c r="I43" s="264"/>
    </row>
    <row r="44" spans="1:9" s="2" customFormat="1">
      <c r="A44" s="264"/>
      <c r="B44" s="188" t="s">
        <v>250</v>
      </c>
      <c r="D44" s="12"/>
      <c r="E44" s="264"/>
      <c r="F44" s="264"/>
      <c r="G44" s="264"/>
      <c r="H44" s="264"/>
      <c r="I44" s="264"/>
    </row>
    <row r="45" spans="1:9" s="264" customFormat="1" ht="13">
      <c r="B45" s="191" t="s">
        <v>123</v>
      </c>
    </row>
    <row r="46" spans="1:9" s="264" customFormat="1" ht="12.5">
      <c r="B46" s="359"/>
    </row>
  </sheetData>
  <mergeCells count="2">
    <mergeCell ref="C1:D1"/>
    <mergeCell ref="C2:D2"/>
  </mergeCells>
  <pageMargins left="0.11811023622047245" right="0.11811023622047245" top="0.59055118110236227" bottom="0.59055118110236227" header="0.15748031496062992" footer="0.15748031496062992"/>
  <pageSetup paperSize="9" scale="83"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view="pageBreakPreview" topLeftCell="A16" zoomScaleNormal="100" zoomScaleSheetLayoutView="100" workbookViewId="0">
      <selection activeCell="C19" sqref="C19:D22"/>
    </sheetView>
  </sheetViews>
  <sheetFormatPr defaultColWidth="9.1796875" defaultRowHeight="13.5"/>
  <cols>
    <col min="1" max="1" width="18.1796875" style="2" customWidth="1"/>
    <col min="2" max="2" width="77.26953125" style="2" customWidth="1"/>
    <col min="3" max="3" width="15" style="2" customWidth="1"/>
    <col min="4" max="4" width="17.1796875" style="2" customWidth="1"/>
    <col min="5" max="5" width="0.7265625" style="2" customWidth="1"/>
    <col min="6" max="16384" width="9.1796875" style="2"/>
  </cols>
  <sheetData>
    <row r="1" spans="1:5" s="6" customFormat="1" ht="21.75" customHeight="1">
      <c r="A1" s="563" t="s">
        <v>450</v>
      </c>
      <c r="B1" s="563"/>
      <c r="C1" s="559" t="s">
        <v>94</v>
      </c>
      <c r="D1" s="559"/>
      <c r="E1" s="86"/>
    </row>
    <row r="2" spans="1:5" s="6" customFormat="1">
      <c r="A2" s="563" t="s">
        <v>451</v>
      </c>
      <c r="B2" s="563"/>
      <c r="C2" s="557" t="str">
        <f>'ფორმა N1'!M2</f>
        <v>01/01/2023-12/31/2023</v>
      </c>
      <c r="D2" s="558"/>
      <c r="E2" s="86"/>
    </row>
    <row r="3" spans="1:5" s="6" customFormat="1">
      <c r="A3" s="564"/>
      <c r="B3" s="564"/>
      <c r="C3" s="260"/>
      <c r="D3" s="260"/>
      <c r="E3" s="86"/>
    </row>
    <row r="4" spans="1:5" s="6" customFormat="1">
      <c r="A4" s="71" t="s">
        <v>124</v>
      </c>
      <c r="B4" s="255"/>
      <c r="C4" s="260"/>
      <c r="D4" s="260"/>
      <c r="E4" s="86"/>
    </row>
    <row r="5" spans="1:5" s="6" customFormat="1">
      <c r="A5" s="71"/>
      <c r="B5" s="255"/>
      <c r="C5" s="260"/>
      <c r="D5" s="260"/>
      <c r="E5" s="86"/>
    </row>
    <row r="6" spans="1:5">
      <c r="A6" s="72" t="str">
        <f>'[1]ფორმა N2'!A4</f>
        <v>ანგარიშვალდებული პირის დასახელება:</v>
      </c>
      <c r="B6" s="72"/>
      <c r="C6" s="71"/>
      <c r="D6" s="71"/>
      <c r="E6" s="87"/>
    </row>
    <row r="7" spans="1:5">
      <c r="A7" s="175" t="str">
        <f>'ფორმა N1'!D4</f>
        <v>მოქალაქეთა პოლიტიკური გაერთიანება „ხალხისთვის“</v>
      </c>
      <c r="B7" s="75"/>
      <c r="C7" s="76"/>
      <c r="D7" s="76"/>
      <c r="E7" s="87"/>
    </row>
    <row r="8" spans="1:5">
      <c r="A8" s="72"/>
      <c r="B8" s="72"/>
      <c r="C8" s="71"/>
      <c r="D8" s="71"/>
      <c r="E8" s="87"/>
    </row>
    <row r="9" spans="1:5" s="6" customFormat="1">
      <c r="A9" s="255"/>
      <c r="B9" s="255"/>
      <c r="C9" s="73"/>
      <c r="D9" s="73"/>
      <c r="E9" s="86"/>
    </row>
    <row r="10" spans="1:5" s="6" customFormat="1" ht="27">
      <c r="A10" s="84" t="s">
        <v>64</v>
      </c>
      <c r="B10" s="85" t="s">
        <v>11</v>
      </c>
      <c r="C10" s="74" t="s">
        <v>10</v>
      </c>
      <c r="D10" s="74" t="s">
        <v>9</v>
      </c>
      <c r="E10" s="86"/>
    </row>
    <row r="11" spans="1:5" s="7" customFormat="1">
      <c r="A11" s="176">
        <v>1</v>
      </c>
      <c r="B11" s="176" t="s">
        <v>57</v>
      </c>
      <c r="C11" s="77">
        <f>SUM(C12,C16,C56,C59,C60,C61,C67,C75,C76)</f>
        <v>17733.66</v>
      </c>
      <c r="D11" s="77">
        <f>SUM(D12,D16,D56,D59,D60,D61,D67,D75,D76)</f>
        <v>17733.66</v>
      </c>
      <c r="E11" s="177"/>
    </row>
    <row r="12" spans="1:5" s="9" customFormat="1" ht="16">
      <c r="A12" s="82">
        <v>1.1000000000000001</v>
      </c>
      <c r="B12" s="82" t="s">
        <v>58</v>
      </c>
      <c r="C12" s="78">
        <f>SUM(C13:C15)</f>
        <v>0</v>
      </c>
      <c r="D12" s="78">
        <f>SUM(D13:D15)</f>
        <v>0</v>
      </c>
      <c r="E12" s="88"/>
    </row>
    <row r="13" spans="1:5" s="10" customFormat="1">
      <c r="A13" s="83" t="s">
        <v>30</v>
      </c>
      <c r="B13" s="83" t="s">
        <v>59</v>
      </c>
      <c r="C13" s="4"/>
      <c r="D13" s="4"/>
      <c r="E13" s="89"/>
    </row>
    <row r="14" spans="1:5" s="3" customFormat="1">
      <c r="A14" s="83" t="s">
        <v>31</v>
      </c>
      <c r="B14" s="83" t="s">
        <v>0</v>
      </c>
      <c r="C14" s="4"/>
      <c r="D14" s="4"/>
      <c r="E14" s="90"/>
    </row>
    <row r="15" spans="1:5" s="3" customFormat="1">
      <c r="A15" s="353" t="s">
        <v>71</v>
      </c>
      <c r="B15" s="83" t="s">
        <v>487</v>
      </c>
      <c r="C15" s="474"/>
      <c r="D15" s="474"/>
      <c r="E15" s="90"/>
    </row>
    <row r="16" spans="1:5" s="7" customFormat="1">
      <c r="A16" s="82">
        <v>1.2</v>
      </c>
      <c r="B16" s="82" t="s">
        <v>60</v>
      </c>
      <c r="C16" s="79">
        <f>SUM(C17,C20,C32,C33,C34,C35,C38,C39,C46:C50,C54,C55)</f>
        <v>17733.66</v>
      </c>
      <c r="D16" s="79">
        <f>SUM(D17,D20,D32,D33,D34,D35,D38,D39,D46:D50,D54,D55)</f>
        <v>17733.66</v>
      </c>
      <c r="E16" s="177"/>
    </row>
    <row r="17" spans="1:5" s="3" customFormat="1">
      <c r="A17" s="83" t="s">
        <v>32</v>
      </c>
      <c r="B17" s="83" t="s">
        <v>1</v>
      </c>
      <c r="C17" s="78">
        <f>SUM(C18:C19)</f>
        <v>1505.34</v>
      </c>
      <c r="D17" s="78">
        <f>SUM(D18:D19)</f>
        <v>1505.34</v>
      </c>
      <c r="E17" s="90"/>
    </row>
    <row r="18" spans="1:5" s="3" customFormat="1">
      <c r="A18" s="92" t="s">
        <v>84</v>
      </c>
      <c r="B18" s="92" t="s">
        <v>61</v>
      </c>
      <c r="C18" s="178"/>
      <c r="D18" s="178"/>
      <c r="E18" s="90"/>
    </row>
    <row r="19" spans="1:5" s="3" customFormat="1">
      <c r="A19" s="92" t="s">
        <v>85</v>
      </c>
      <c r="B19" s="92" t="s">
        <v>62</v>
      </c>
      <c r="C19" s="530">
        <v>1505.34</v>
      </c>
      <c r="D19" s="530">
        <v>1505.34</v>
      </c>
      <c r="E19" s="90"/>
    </row>
    <row r="20" spans="1:5" s="3" customFormat="1">
      <c r="A20" s="83" t="s">
        <v>33</v>
      </c>
      <c r="B20" s="83" t="s">
        <v>2</v>
      </c>
      <c r="C20" s="78">
        <f>SUM(C21:C26,C31)</f>
        <v>119.9</v>
      </c>
      <c r="D20" s="78">
        <f>SUM(D21:D26,D31)</f>
        <v>119.9</v>
      </c>
      <c r="E20" s="179"/>
    </row>
    <row r="21" spans="1:5" s="182" customFormat="1" ht="27">
      <c r="A21" s="92" t="s">
        <v>12</v>
      </c>
      <c r="B21" s="92" t="s">
        <v>231</v>
      </c>
      <c r="C21" s="530">
        <v>19.899999999999999</v>
      </c>
      <c r="D21" s="530">
        <v>19.899999999999999</v>
      </c>
      <c r="E21" s="181"/>
    </row>
    <row r="22" spans="1:5" s="182" customFormat="1">
      <c r="A22" s="92" t="s">
        <v>13</v>
      </c>
      <c r="B22" s="92" t="s">
        <v>14</v>
      </c>
      <c r="C22" s="36"/>
      <c r="D22" s="36"/>
      <c r="E22" s="181"/>
    </row>
    <row r="23" spans="1:5" s="182" customFormat="1" ht="27">
      <c r="A23" s="92" t="s">
        <v>261</v>
      </c>
      <c r="B23" s="92" t="s">
        <v>22</v>
      </c>
      <c r="C23" s="476"/>
      <c r="D23" s="476"/>
      <c r="E23" s="181"/>
    </row>
    <row r="24" spans="1:5" s="182" customFormat="1" ht="16.5" customHeight="1">
      <c r="A24" s="92" t="s">
        <v>262</v>
      </c>
      <c r="B24" s="92" t="s">
        <v>15</v>
      </c>
      <c r="C24" s="37">
        <v>100</v>
      </c>
      <c r="D24" s="37">
        <v>100</v>
      </c>
      <c r="E24" s="181"/>
    </row>
    <row r="25" spans="1:5" s="182" customFormat="1" ht="16.5" customHeight="1">
      <c r="A25" s="92" t="s">
        <v>263</v>
      </c>
      <c r="B25" s="92" t="s">
        <v>16</v>
      </c>
      <c r="C25" s="37"/>
      <c r="D25" s="37"/>
      <c r="E25" s="181"/>
    </row>
    <row r="26" spans="1:5" s="182" customFormat="1" ht="16.5" customHeight="1">
      <c r="A26" s="92" t="s">
        <v>264</v>
      </c>
      <c r="B26" s="92" t="s">
        <v>17</v>
      </c>
      <c r="C26" s="78">
        <f>SUM(C27:C30)</f>
        <v>0</v>
      </c>
      <c r="D26" s="78">
        <f>SUM(D27:D30)</f>
        <v>0</v>
      </c>
      <c r="E26" s="181"/>
    </row>
    <row r="27" spans="1:5" s="182" customFormat="1" ht="30" customHeight="1">
      <c r="A27" s="183" t="s">
        <v>265</v>
      </c>
      <c r="B27" s="183" t="s">
        <v>18</v>
      </c>
      <c r="C27" s="476"/>
      <c r="D27" s="476"/>
      <c r="E27" s="181"/>
    </row>
    <row r="28" spans="1:5" s="182" customFormat="1" ht="24" customHeight="1">
      <c r="A28" s="183" t="s">
        <v>266</v>
      </c>
      <c r="B28" s="183" t="s">
        <v>19</v>
      </c>
      <c r="C28" s="476"/>
      <c r="D28" s="476"/>
      <c r="E28" s="181"/>
    </row>
    <row r="29" spans="1:5" s="182" customFormat="1" ht="27" customHeight="1">
      <c r="A29" s="183" t="s">
        <v>267</v>
      </c>
      <c r="B29" s="183" t="s">
        <v>20</v>
      </c>
      <c r="C29" s="37"/>
      <c r="D29" s="37"/>
      <c r="E29" s="181"/>
    </row>
    <row r="30" spans="1:5" s="182" customFormat="1" ht="27.75" customHeight="1">
      <c r="A30" s="183" t="s">
        <v>268</v>
      </c>
      <c r="B30" s="183" t="s">
        <v>23</v>
      </c>
      <c r="C30" s="477"/>
      <c r="D30" s="477"/>
      <c r="E30" s="181"/>
    </row>
    <row r="31" spans="1:5" s="182" customFormat="1" ht="16.5" customHeight="1">
      <c r="A31" s="92" t="s">
        <v>269</v>
      </c>
      <c r="B31" s="92" t="s">
        <v>21</v>
      </c>
      <c r="C31" s="38"/>
      <c r="D31" s="38"/>
      <c r="E31" s="181"/>
    </row>
    <row r="32" spans="1:5" s="3" customFormat="1" ht="16.5" customHeight="1">
      <c r="A32" s="83" t="s">
        <v>34</v>
      </c>
      <c r="B32" s="83" t="s">
        <v>3</v>
      </c>
      <c r="C32" s="178"/>
      <c r="D32" s="178"/>
      <c r="E32" s="179"/>
    </row>
    <row r="33" spans="1:5" s="3" customFormat="1" ht="16.5" customHeight="1">
      <c r="A33" s="83" t="s">
        <v>35</v>
      </c>
      <c r="B33" s="83" t="s">
        <v>4</v>
      </c>
      <c r="C33" s="178"/>
      <c r="D33" s="178"/>
      <c r="E33" s="90"/>
    </row>
    <row r="34" spans="1:5" s="3" customFormat="1" ht="16.5" customHeight="1">
      <c r="A34" s="83" t="s">
        <v>36</v>
      </c>
      <c r="B34" s="83" t="s">
        <v>5</v>
      </c>
      <c r="C34" s="178"/>
      <c r="D34" s="178"/>
      <c r="E34" s="90"/>
    </row>
    <row r="35" spans="1:5" s="3" customFormat="1">
      <c r="A35" s="83" t="s">
        <v>37</v>
      </c>
      <c r="B35" s="83" t="s">
        <v>63</v>
      </c>
      <c r="C35" s="78">
        <f>SUM(C36:C37)</f>
        <v>2033.79</v>
      </c>
      <c r="D35" s="78">
        <f>SUM(D36:D37)</f>
        <v>2033.79</v>
      </c>
      <c r="E35" s="90"/>
    </row>
    <row r="36" spans="1:5" s="3" customFormat="1" ht="16.5" customHeight="1">
      <c r="A36" s="92" t="s">
        <v>270</v>
      </c>
      <c r="B36" s="92" t="s">
        <v>56</v>
      </c>
      <c r="C36" s="475">
        <v>1956.49</v>
      </c>
      <c r="D36" s="475">
        <v>1956.49</v>
      </c>
      <c r="E36" s="90"/>
    </row>
    <row r="37" spans="1:5" s="3" customFormat="1" ht="16.5" customHeight="1">
      <c r="A37" s="92" t="s">
        <v>271</v>
      </c>
      <c r="B37" s="92" t="s">
        <v>55</v>
      </c>
      <c r="C37" s="532">
        <v>77.3</v>
      </c>
      <c r="D37" s="532">
        <v>77.3</v>
      </c>
      <c r="E37" s="90"/>
    </row>
    <row r="38" spans="1:5" s="3" customFormat="1" ht="16.5" customHeight="1">
      <c r="A38" s="83" t="s">
        <v>38</v>
      </c>
      <c r="B38" s="83" t="s">
        <v>49</v>
      </c>
      <c r="C38" s="532">
        <v>244</v>
      </c>
      <c r="D38" s="532">
        <v>244</v>
      </c>
      <c r="E38" s="90"/>
    </row>
    <row r="39" spans="1:5" s="3" customFormat="1" ht="16.5" customHeight="1">
      <c r="A39" s="83" t="s">
        <v>39</v>
      </c>
      <c r="B39" s="83" t="s">
        <v>355</v>
      </c>
      <c r="C39" s="78">
        <f>SUM(C40:C45)</f>
        <v>10621.63</v>
      </c>
      <c r="D39" s="78">
        <f>SUM(D40:D45)</f>
        <v>10621.63</v>
      </c>
      <c r="E39" s="90"/>
    </row>
    <row r="40" spans="1:5" s="3" customFormat="1" ht="16.5" customHeight="1">
      <c r="A40" s="17" t="s">
        <v>316</v>
      </c>
      <c r="B40" s="17" t="s">
        <v>320</v>
      </c>
      <c r="C40" s="178"/>
      <c r="D40" s="178"/>
      <c r="E40" s="90"/>
    </row>
    <row r="41" spans="1:5" s="3" customFormat="1" ht="16.5" customHeight="1">
      <c r="A41" s="17" t="s">
        <v>317</v>
      </c>
      <c r="B41" s="17" t="s">
        <v>321</v>
      </c>
      <c r="C41" s="532">
        <v>9654</v>
      </c>
      <c r="D41" s="532">
        <v>9654</v>
      </c>
      <c r="E41" s="90"/>
    </row>
    <row r="42" spans="1:5" s="3" customFormat="1" ht="16.5" customHeight="1">
      <c r="A42" s="17" t="s">
        <v>318</v>
      </c>
      <c r="B42" s="17" t="s">
        <v>324</v>
      </c>
      <c r="C42" s="532">
        <v>967.63</v>
      </c>
      <c r="D42" s="532">
        <v>967.63</v>
      </c>
      <c r="E42" s="90"/>
    </row>
    <row r="43" spans="1:5" s="3" customFormat="1" ht="16.5" customHeight="1">
      <c r="A43" s="17" t="s">
        <v>323</v>
      </c>
      <c r="B43" s="17" t="s">
        <v>325</v>
      </c>
      <c r="C43" s="178"/>
      <c r="D43" s="178"/>
      <c r="E43" s="90"/>
    </row>
    <row r="44" spans="1:5" s="3" customFormat="1" ht="16.5" customHeight="1">
      <c r="A44" s="17" t="s">
        <v>326</v>
      </c>
      <c r="B44" s="17" t="s">
        <v>441</v>
      </c>
      <c r="C44" s="178"/>
      <c r="D44" s="178"/>
      <c r="E44" s="90"/>
    </row>
    <row r="45" spans="1:5" s="3" customFormat="1" ht="16.5" customHeight="1">
      <c r="A45" s="17" t="s">
        <v>402</v>
      </c>
      <c r="B45" s="17" t="s">
        <v>322</v>
      </c>
      <c r="C45" s="475"/>
      <c r="D45" s="475"/>
      <c r="E45" s="90"/>
    </row>
    <row r="46" spans="1:5" s="3" customFormat="1" ht="27">
      <c r="A46" s="83" t="s">
        <v>40</v>
      </c>
      <c r="B46" s="83" t="s">
        <v>28</v>
      </c>
      <c r="C46" s="475">
        <v>2009</v>
      </c>
      <c r="D46" s="475">
        <v>2009</v>
      </c>
      <c r="E46" s="90"/>
    </row>
    <row r="47" spans="1:5" s="3" customFormat="1" ht="16.5" customHeight="1">
      <c r="A47" s="83" t="s">
        <v>41</v>
      </c>
      <c r="B47" s="83" t="s">
        <v>24</v>
      </c>
      <c r="C47" s="178"/>
      <c r="D47" s="178"/>
      <c r="E47" s="90"/>
    </row>
    <row r="48" spans="1:5" s="3" customFormat="1" ht="16.5" customHeight="1">
      <c r="A48" s="83" t="s">
        <v>42</v>
      </c>
      <c r="B48" s="83" t="s">
        <v>25</v>
      </c>
      <c r="C48" s="475">
        <v>1000</v>
      </c>
      <c r="D48" s="475">
        <v>1000</v>
      </c>
      <c r="E48" s="90"/>
    </row>
    <row r="49" spans="1:5" s="3" customFormat="1" ht="16.5" customHeight="1">
      <c r="A49" s="83" t="s">
        <v>43</v>
      </c>
      <c r="B49" s="83" t="s">
        <v>26</v>
      </c>
      <c r="C49" s="475"/>
      <c r="D49" s="475"/>
      <c r="E49" s="90"/>
    </row>
    <row r="50" spans="1:5" s="3" customFormat="1" ht="16.5" customHeight="1">
      <c r="A50" s="83" t="s">
        <v>44</v>
      </c>
      <c r="B50" s="83" t="s">
        <v>356</v>
      </c>
      <c r="C50" s="78">
        <f>SUM(C51:C53)</f>
        <v>0</v>
      </c>
      <c r="D50" s="78">
        <f>SUM(D51:D53)</f>
        <v>0</v>
      </c>
      <c r="E50" s="90"/>
    </row>
    <row r="51" spans="1:5" s="3" customFormat="1" ht="16.5" customHeight="1">
      <c r="A51" s="92" t="s">
        <v>331</v>
      </c>
      <c r="B51" s="92" t="s">
        <v>334</v>
      </c>
      <c r="C51" s="475"/>
      <c r="D51" s="475"/>
      <c r="E51" s="90"/>
    </row>
    <row r="52" spans="1:5" s="3" customFormat="1" ht="16.5" customHeight="1">
      <c r="A52" s="92" t="s">
        <v>332</v>
      </c>
      <c r="B52" s="92" t="s">
        <v>333</v>
      </c>
      <c r="C52" s="178"/>
      <c r="D52" s="178"/>
      <c r="E52" s="90"/>
    </row>
    <row r="53" spans="1:5" s="3" customFormat="1" ht="16.5" customHeight="1">
      <c r="A53" s="92" t="s">
        <v>335</v>
      </c>
      <c r="B53" s="92" t="s">
        <v>336</v>
      </c>
      <c r="C53" s="178"/>
      <c r="D53" s="178"/>
      <c r="E53" s="90"/>
    </row>
    <row r="54" spans="1:5" s="3" customFormat="1">
      <c r="A54" s="83" t="s">
        <v>45</v>
      </c>
      <c r="B54" s="83" t="s">
        <v>29</v>
      </c>
      <c r="C54" s="178"/>
      <c r="D54" s="178"/>
      <c r="E54" s="90"/>
    </row>
    <row r="55" spans="1:5" s="3" customFormat="1" ht="16.5" customHeight="1">
      <c r="A55" s="83" t="s">
        <v>46</v>
      </c>
      <c r="B55" s="83" t="s">
        <v>6</v>
      </c>
      <c r="C55" s="178">
        <v>200</v>
      </c>
      <c r="D55" s="178">
        <v>200</v>
      </c>
      <c r="E55" s="179"/>
    </row>
    <row r="56" spans="1:5" s="3" customFormat="1">
      <c r="A56" s="82">
        <v>1.3</v>
      </c>
      <c r="B56" s="82" t="s">
        <v>360</v>
      </c>
      <c r="C56" s="79">
        <f>SUM(C57:C58)</f>
        <v>0</v>
      </c>
      <c r="D56" s="79">
        <f>SUM(D57:D58)</f>
        <v>0</v>
      </c>
      <c r="E56" s="179"/>
    </row>
    <row r="57" spans="1:5" s="3" customFormat="1">
      <c r="A57" s="83" t="s">
        <v>50</v>
      </c>
      <c r="B57" s="83" t="s">
        <v>48</v>
      </c>
      <c r="C57" s="178"/>
      <c r="D57" s="178"/>
      <c r="E57" s="179"/>
    </row>
    <row r="58" spans="1:5" s="3" customFormat="1" ht="16.5" customHeight="1">
      <c r="A58" s="83" t="s">
        <v>51</v>
      </c>
      <c r="B58" s="83" t="s">
        <v>47</v>
      </c>
      <c r="C58" s="178"/>
      <c r="D58" s="178"/>
      <c r="E58" s="179"/>
    </row>
    <row r="59" spans="1:5" s="3" customFormat="1">
      <c r="A59" s="82">
        <v>1.4</v>
      </c>
      <c r="B59" s="82" t="s">
        <v>362</v>
      </c>
      <c r="C59" s="178"/>
      <c r="D59" s="178"/>
      <c r="E59" s="179"/>
    </row>
    <row r="60" spans="1:5" s="182" customFormat="1">
      <c r="A60" s="82">
        <v>1.5</v>
      </c>
      <c r="B60" s="82" t="s">
        <v>7</v>
      </c>
      <c r="C60" s="37"/>
      <c r="D60" s="37"/>
      <c r="E60" s="181"/>
    </row>
    <row r="61" spans="1:5" s="182" customFormat="1">
      <c r="A61" s="82">
        <v>1.6</v>
      </c>
      <c r="B61" s="42" t="s">
        <v>8</v>
      </c>
      <c r="C61" s="80"/>
      <c r="D61" s="81"/>
      <c r="E61" s="181"/>
    </row>
    <row r="62" spans="1:5" s="182" customFormat="1">
      <c r="A62" s="83" t="s">
        <v>277</v>
      </c>
      <c r="B62" s="43" t="s">
        <v>52</v>
      </c>
      <c r="C62" s="180"/>
      <c r="D62" s="37"/>
      <c r="E62" s="181"/>
    </row>
    <row r="63" spans="1:5" s="182" customFormat="1" ht="27">
      <c r="A63" s="83" t="s">
        <v>278</v>
      </c>
      <c r="B63" s="43" t="s">
        <v>54</v>
      </c>
      <c r="C63" s="180"/>
      <c r="D63" s="37"/>
      <c r="E63" s="181"/>
    </row>
    <row r="64" spans="1:5" s="182" customFormat="1">
      <c r="A64" s="83" t="s">
        <v>279</v>
      </c>
      <c r="B64" s="43" t="s">
        <v>53</v>
      </c>
      <c r="C64" s="37"/>
      <c r="D64" s="37"/>
      <c r="E64" s="181"/>
    </row>
    <row r="65" spans="1:5" s="182" customFormat="1">
      <c r="A65" s="83" t="s">
        <v>280</v>
      </c>
      <c r="B65" s="43" t="s">
        <v>27</v>
      </c>
      <c r="C65" s="180"/>
      <c r="D65" s="431"/>
      <c r="E65" s="181"/>
    </row>
    <row r="66" spans="1:5" s="182" customFormat="1">
      <c r="A66" s="83" t="s">
        <v>306</v>
      </c>
      <c r="B66" s="43" t="s">
        <v>307</v>
      </c>
      <c r="C66" s="180"/>
      <c r="D66" s="431"/>
      <c r="E66" s="181"/>
    </row>
    <row r="67" spans="1:5">
      <c r="A67" s="176">
        <v>2</v>
      </c>
      <c r="B67" s="176" t="s">
        <v>357</v>
      </c>
      <c r="C67" s="184"/>
      <c r="D67" s="80">
        <f>SUM(D68:D74)</f>
        <v>0</v>
      </c>
      <c r="E67" s="91"/>
    </row>
    <row r="68" spans="1:5">
      <c r="A68" s="93">
        <v>2.1</v>
      </c>
      <c r="B68" s="432" t="s">
        <v>86</v>
      </c>
      <c r="C68" s="184"/>
      <c r="D68" s="8"/>
      <c r="E68" s="91"/>
    </row>
    <row r="69" spans="1:5">
      <c r="A69" s="93">
        <v>2.2000000000000002</v>
      </c>
      <c r="B69" s="432" t="s">
        <v>358</v>
      </c>
      <c r="C69" s="8"/>
      <c r="D69" s="8"/>
      <c r="E69" s="91"/>
    </row>
    <row r="70" spans="1:5">
      <c r="A70" s="93">
        <v>2.2999999999999998</v>
      </c>
      <c r="B70" s="432" t="s">
        <v>90</v>
      </c>
      <c r="C70" s="8"/>
      <c r="D70" s="8"/>
      <c r="E70" s="91"/>
    </row>
    <row r="71" spans="1:5">
      <c r="A71" s="93">
        <v>2.4</v>
      </c>
      <c r="B71" s="432" t="s">
        <v>89</v>
      </c>
      <c r="C71" s="8"/>
      <c r="D71" s="8"/>
      <c r="E71" s="91"/>
    </row>
    <row r="72" spans="1:5">
      <c r="A72" s="93">
        <v>2.5</v>
      </c>
      <c r="B72" s="432" t="s">
        <v>359</v>
      </c>
      <c r="C72" s="184"/>
      <c r="D72" s="8"/>
      <c r="E72" s="91"/>
    </row>
    <row r="73" spans="1:5">
      <c r="A73" s="93">
        <v>2.6</v>
      </c>
      <c r="B73" s="432" t="s">
        <v>87</v>
      </c>
      <c r="C73" s="184"/>
      <c r="D73" s="8"/>
      <c r="E73" s="91"/>
    </row>
    <row r="74" spans="1:5">
      <c r="A74" s="93">
        <v>2.7</v>
      </c>
      <c r="B74" s="432" t="s">
        <v>88</v>
      </c>
      <c r="C74" s="184"/>
      <c r="D74" s="8"/>
      <c r="E74" s="91"/>
    </row>
    <row r="75" spans="1:5">
      <c r="A75" s="176">
        <v>3</v>
      </c>
      <c r="B75" s="176" t="s">
        <v>381</v>
      </c>
      <c r="C75" s="80"/>
      <c r="D75" s="8"/>
      <c r="E75" s="91"/>
    </row>
    <row r="76" spans="1:5">
      <c r="A76" s="176">
        <v>4</v>
      </c>
      <c r="B76" s="176" t="s">
        <v>233</v>
      </c>
      <c r="C76" s="80"/>
      <c r="D76" s="80">
        <f>SUM(D77:D78)</f>
        <v>0</v>
      </c>
      <c r="E76" s="91"/>
    </row>
    <row r="77" spans="1:5">
      <c r="A77" s="93">
        <v>4.0999999999999996</v>
      </c>
      <c r="B77" s="93" t="s">
        <v>234</v>
      </c>
      <c r="C77" s="403"/>
      <c r="D77" s="403"/>
      <c r="E77" s="91"/>
    </row>
    <row r="78" spans="1:5">
      <c r="A78" s="93">
        <v>4.2</v>
      </c>
      <c r="B78" s="93" t="s">
        <v>518</v>
      </c>
      <c r="C78" s="403"/>
      <c r="D78" s="403"/>
      <c r="E78" s="91"/>
    </row>
    <row r="79" spans="1:5">
      <c r="A79" s="176">
        <v>5</v>
      </c>
      <c r="B79" s="176" t="s">
        <v>259</v>
      </c>
      <c r="C79" s="196"/>
      <c r="D79" s="184"/>
      <c r="E79" s="91"/>
    </row>
    <row r="80" spans="1:5">
      <c r="B80" s="41"/>
    </row>
    <row r="81" spans="1:7" ht="15" customHeight="1">
      <c r="A81" s="562" t="s">
        <v>452</v>
      </c>
      <c r="B81" s="562"/>
      <c r="C81" s="562"/>
      <c r="D81" s="562"/>
      <c r="E81" s="258"/>
    </row>
    <row r="82" spans="1:7">
      <c r="B82" s="41"/>
    </row>
    <row r="83" spans="1:7" s="308" customFormat="1" ht="12.5"/>
    <row r="84" spans="1:7">
      <c r="A84" s="65" t="s">
        <v>93</v>
      </c>
      <c r="E84" s="258"/>
    </row>
    <row r="85" spans="1:7">
      <c r="E85" s="264"/>
      <c r="F85" s="264"/>
      <c r="G85" s="264"/>
    </row>
    <row r="86" spans="1:7">
      <c r="D86" s="12"/>
      <c r="E86" s="264"/>
      <c r="F86" s="264"/>
      <c r="G86" s="264"/>
    </row>
    <row r="87" spans="1:7">
      <c r="A87" s="264"/>
      <c r="B87" s="65" t="s">
        <v>378</v>
      </c>
      <c r="D87" s="12"/>
      <c r="E87" s="264"/>
      <c r="F87" s="264"/>
      <c r="G87" s="264"/>
    </row>
    <row r="88" spans="1:7">
      <c r="A88" s="264"/>
      <c r="B88" s="2" t="s">
        <v>379</v>
      </c>
      <c r="D88" s="12"/>
      <c r="E88" s="264"/>
      <c r="F88" s="264"/>
      <c r="G88" s="264"/>
    </row>
    <row r="89" spans="1:7" s="264" customFormat="1" ht="13">
      <c r="B89" s="61" t="s">
        <v>123</v>
      </c>
    </row>
    <row r="90" spans="1:7" s="308" customFormat="1" ht="12.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0" fitToHeight="2" orientation="portrait" r:id="rId1"/>
  <headerFooter alignWithMargins="0"/>
  <rowBreaks count="1" manualBreakCount="1">
    <brk id="55" max="1638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topLeftCell="A7" zoomScale="80" zoomScaleNormal="100" zoomScaleSheetLayoutView="80" workbookViewId="0">
      <selection activeCell="B10" sqref="B10"/>
    </sheetView>
  </sheetViews>
  <sheetFormatPr defaultColWidth="9.1796875" defaultRowHeight="13.5"/>
  <cols>
    <col min="1" max="1" width="8.81640625" style="2" customWidth="1"/>
    <col min="2" max="2" width="88" style="2" customWidth="1"/>
    <col min="3" max="3" width="13.81640625" style="2" customWidth="1"/>
    <col min="4" max="4" width="13.54296875" style="2" customWidth="1"/>
    <col min="5" max="5" width="0.7265625" style="2" customWidth="1"/>
    <col min="6" max="6" width="14.7265625" style="2" customWidth="1"/>
    <col min="7" max="16384" width="9.1796875" style="2"/>
  </cols>
  <sheetData>
    <row r="1" spans="1:5" s="6" customFormat="1">
      <c r="A1" s="70" t="s">
        <v>296</v>
      </c>
      <c r="B1" s="72"/>
      <c r="C1" s="559" t="s">
        <v>94</v>
      </c>
      <c r="D1" s="559"/>
      <c r="E1" s="86"/>
    </row>
    <row r="2" spans="1:5" s="6" customFormat="1">
      <c r="A2" s="70" t="s">
        <v>297</v>
      </c>
      <c r="B2" s="72"/>
      <c r="C2" s="557" t="str">
        <f>'ფორმა N1'!M2</f>
        <v>01/01/2023-12/31/2023</v>
      </c>
      <c r="D2" s="557"/>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„ხალხისთვის“</v>
      </c>
      <c r="B6" s="75"/>
      <c r="C6" s="76"/>
      <c r="D6" s="76"/>
      <c r="E6" s="87"/>
    </row>
    <row r="7" spans="1:5">
      <c r="A7" s="72"/>
      <c r="B7" s="72"/>
      <c r="C7" s="71"/>
      <c r="D7" s="71"/>
      <c r="E7" s="87"/>
    </row>
    <row r="8" spans="1:5" s="6" customFormat="1">
      <c r="A8" s="141"/>
      <c r="B8" s="141"/>
      <c r="C8" s="73"/>
      <c r="D8" s="73"/>
      <c r="E8" s="86"/>
    </row>
    <row r="9" spans="1:5" s="6" customFormat="1" ht="27">
      <c r="A9" s="84" t="s">
        <v>64</v>
      </c>
      <c r="B9" s="84" t="s">
        <v>302</v>
      </c>
      <c r="C9" s="74" t="s">
        <v>10</v>
      </c>
      <c r="D9" s="74" t="s">
        <v>9</v>
      </c>
      <c r="E9" s="86"/>
    </row>
    <row r="10" spans="1:5" s="9" customFormat="1" ht="16">
      <c r="A10" s="93" t="s">
        <v>300</v>
      </c>
      <c r="B10" s="472" t="s">
        <v>556</v>
      </c>
      <c r="C10" s="478">
        <v>200</v>
      </c>
      <c r="D10" s="478">
        <v>200</v>
      </c>
      <c r="E10" s="88"/>
    </row>
    <row r="11" spans="1:5" s="10" customFormat="1">
      <c r="A11" s="93"/>
      <c r="B11" s="430"/>
      <c r="C11" s="479"/>
      <c r="D11" s="479"/>
      <c r="E11" s="89"/>
    </row>
    <row r="12" spans="1:5" s="10" customFormat="1">
      <c r="A12" s="82" t="s">
        <v>258</v>
      </c>
      <c r="B12" s="430"/>
      <c r="C12" s="479"/>
      <c r="D12" s="479"/>
      <c r="E12" s="89"/>
    </row>
    <row r="13" spans="1:5" s="10" customFormat="1">
      <c r="A13" s="82" t="s">
        <v>258</v>
      </c>
      <c r="B13" s="472"/>
      <c r="C13" s="4"/>
      <c r="D13" s="4"/>
      <c r="E13" s="89"/>
    </row>
    <row r="14" spans="1:5" s="10" customFormat="1">
      <c r="A14" s="82" t="s">
        <v>258</v>
      </c>
      <c r="B14" s="472"/>
      <c r="C14" s="480"/>
      <c r="D14" s="480"/>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242"/>
      <c r="B17" s="403"/>
      <c r="C17" s="430"/>
      <c r="D17" s="430"/>
      <c r="E17" s="89"/>
    </row>
    <row r="18" spans="1:5" s="10" customFormat="1" ht="18" customHeight="1">
      <c r="A18" s="242"/>
      <c r="B18" s="403"/>
      <c r="C18" s="430"/>
      <c r="D18" s="430"/>
      <c r="E18" s="89"/>
    </row>
    <row r="19" spans="1:5" s="10" customFormat="1">
      <c r="A19" s="243" t="s">
        <v>258</v>
      </c>
      <c r="B19" s="82"/>
      <c r="C19" s="4"/>
      <c r="D19" s="4"/>
      <c r="E19" s="89"/>
    </row>
    <row r="20" spans="1:5" s="10" customFormat="1">
      <c r="A20" s="243" t="s">
        <v>258</v>
      </c>
      <c r="B20" s="82"/>
      <c r="C20" s="4"/>
      <c r="D20" s="4"/>
      <c r="E20" s="89"/>
    </row>
    <row r="21" spans="1:5" s="10" customFormat="1">
      <c r="A21" s="243" t="s">
        <v>258</v>
      </c>
      <c r="B21" s="82"/>
      <c r="C21" s="4"/>
      <c r="D21" s="4"/>
      <c r="E21" s="89"/>
    </row>
    <row r="22" spans="1:5" s="10" customFormat="1">
      <c r="A22" s="243" t="s">
        <v>258</v>
      </c>
      <c r="B22" s="82"/>
      <c r="C22" s="4"/>
      <c r="D22" s="4"/>
      <c r="E22" s="89"/>
    </row>
    <row r="23" spans="1:5" s="10" customFormat="1">
      <c r="A23" s="243" t="s">
        <v>258</v>
      </c>
      <c r="B23" s="82"/>
      <c r="C23" s="4"/>
      <c r="D23" s="4"/>
      <c r="E23" s="89"/>
    </row>
    <row r="24" spans="1:5">
      <c r="A24" s="244"/>
      <c r="B24" s="94" t="s">
        <v>305</v>
      </c>
      <c r="C24" s="81">
        <f>SUM(C10:C23)</f>
        <v>200</v>
      </c>
      <c r="D24" s="81">
        <f>SUM(D10:D23)</f>
        <v>200</v>
      </c>
      <c r="E24" s="91"/>
    </row>
    <row r="25" spans="1:5">
      <c r="A25" s="565"/>
      <c r="B25" s="565"/>
      <c r="C25" s="565"/>
      <c r="D25" s="565"/>
      <c r="E25" s="91"/>
    </row>
    <row r="26" spans="1:5" ht="51" customHeight="1">
      <c r="A26" s="566" t="s">
        <v>454</v>
      </c>
      <c r="B26" s="566"/>
      <c r="C26" s="566"/>
      <c r="D26" s="566"/>
      <c r="E26" s="91"/>
    </row>
    <row r="27" spans="1:5" ht="14.25" customHeight="1">
      <c r="A27" s="245"/>
      <c r="B27" s="245"/>
      <c r="C27" s="245"/>
      <c r="D27" s="245"/>
      <c r="E27" s="91"/>
    </row>
    <row r="28" spans="1:5">
      <c r="A28" s="567" t="s">
        <v>453</v>
      </c>
      <c r="B28" s="567"/>
      <c r="C28" s="567"/>
      <c r="D28" s="567"/>
      <c r="E28" s="91"/>
    </row>
    <row r="29" spans="1:5">
      <c r="A29" s="240"/>
      <c r="B29" s="240"/>
      <c r="C29" s="241"/>
      <c r="D29" s="241"/>
      <c r="E29" s="91"/>
    </row>
    <row r="30" spans="1:5">
      <c r="A30" s="240"/>
      <c r="B30" s="240"/>
      <c r="C30" s="241"/>
      <c r="D30" s="241"/>
      <c r="E30" s="91"/>
    </row>
    <row r="31" spans="1:5" s="21" customFormat="1" ht="12.5"/>
    <row r="32" spans="1:5">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3">
      <c r="A37" s="61"/>
      <c r="B37" s="61" t="s">
        <v>123</v>
      </c>
    </row>
    <row r="38" spans="1:9" s="21" customFormat="1" ht="12.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zoomScaleNormal="100" zoomScaleSheetLayoutView="100" workbookViewId="0">
      <selection activeCell="K38" sqref="K38"/>
    </sheetView>
  </sheetViews>
  <sheetFormatPr defaultColWidth="9.1796875" defaultRowHeight="12.5"/>
  <cols>
    <col min="1" max="1" width="5.453125" style="170" customWidth="1"/>
    <col min="2" max="2" width="14.26953125" style="360" customWidth="1"/>
    <col min="3" max="3" width="26" style="464" customWidth="1"/>
    <col min="4" max="4" width="17" style="360" customWidth="1"/>
    <col min="5" max="5" width="18.1796875" style="360" customWidth="1"/>
    <col min="6" max="6" width="14.7265625" style="360" customWidth="1"/>
    <col min="7" max="7" width="17" style="467" customWidth="1"/>
    <col min="8" max="8" width="23.453125" style="360" customWidth="1"/>
    <col min="9" max="9" width="29.7265625" style="360" customWidth="1"/>
    <col min="10" max="10" width="0" style="170" hidden="1" customWidth="1"/>
    <col min="16" max="16384" width="9.1796875" style="170"/>
  </cols>
  <sheetData>
    <row r="1" spans="1:10" ht="37.15" customHeight="1">
      <c r="A1" s="569" t="s">
        <v>512</v>
      </c>
      <c r="B1" s="569"/>
      <c r="C1" s="569"/>
      <c r="D1" s="569"/>
      <c r="E1" s="569"/>
      <c r="F1" s="569"/>
      <c r="G1" s="569"/>
      <c r="H1" s="569"/>
      <c r="I1" s="559" t="s">
        <v>94</v>
      </c>
      <c r="J1" s="559"/>
    </row>
    <row r="2" spans="1:10" ht="13.5">
      <c r="A2" s="71" t="s">
        <v>124</v>
      </c>
      <c r="B2" s="56"/>
      <c r="C2" s="436"/>
      <c r="D2" s="112"/>
      <c r="E2" s="112"/>
      <c r="F2" s="112"/>
      <c r="G2" s="437"/>
      <c r="H2" s="435"/>
      <c r="I2" s="557" t="str">
        <f>'ფორმა N1'!M2</f>
        <v>01/01/2023-12/31/2023</v>
      </c>
      <c r="J2" s="557"/>
    </row>
    <row r="3" spans="1:10" ht="13.5">
      <c r="A3" s="71"/>
      <c r="B3" s="56"/>
      <c r="C3" s="438"/>
      <c r="D3" s="439"/>
      <c r="E3" s="439"/>
      <c r="F3" s="439"/>
      <c r="G3" s="437"/>
      <c r="H3" s="435"/>
      <c r="I3" s="435"/>
    </row>
    <row r="4" spans="1:10" ht="13.5">
      <c r="A4" s="72" t="str">
        <f>'ფორმა N2'!A4</f>
        <v>ანგარიშვალდებული პირის დასახელება:</v>
      </c>
      <c r="B4" s="112"/>
      <c r="C4" s="436"/>
      <c r="D4" s="112"/>
      <c r="E4" s="112"/>
      <c r="F4" s="112"/>
      <c r="G4" s="440"/>
      <c r="H4" s="56"/>
      <c r="I4" s="56"/>
    </row>
    <row r="5" spans="1:10" ht="13.5">
      <c r="A5" s="75" t="str">
        <f>'ფორმა N1'!D4</f>
        <v>მოქალაქეთა პოლიტიკური გაერთიანება „ხალხისთვის“</v>
      </c>
      <c r="B5" s="112"/>
      <c r="C5" s="436"/>
      <c r="D5" s="112"/>
      <c r="E5" s="112"/>
      <c r="F5" s="112"/>
      <c r="G5" s="440"/>
      <c r="H5" s="56"/>
      <c r="I5" s="56"/>
    </row>
    <row r="6" spans="1:10" ht="13.5">
      <c r="A6" s="72"/>
      <c r="B6" s="112"/>
      <c r="C6" s="436"/>
      <c r="D6" s="112"/>
      <c r="E6" s="112"/>
      <c r="F6" s="112"/>
      <c r="G6" s="440"/>
      <c r="H6" s="56"/>
      <c r="I6" s="56"/>
    </row>
    <row r="7" spans="1:10" ht="13.5">
      <c r="A7" s="255"/>
      <c r="B7" s="441"/>
      <c r="C7" s="442"/>
      <c r="D7" s="441"/>
      <c r="E7" s="441"/>
      <c r="F7" s="441"/>
      <c r="G7" s="443"/>
      <c r="H7" s="442"/>
      <c r="I7" s="442"/>
    </row>
    <row r="8" spans="1:10" ht="40.5">
      <c r="A8" s="85" t="s">
        <v>64</v>
      </c>
      <c r="B8" s="444" t="s">
        <v>309</v>
      </c>
      <c r="C8" s="445" t="s">
        <v>310</v>
      </c>
      <c r="D8" s="434" t="s">
        <v>209</v>
      </c>
      <c r="E8" s="434" t="s">
        <v>312</v>
      </c>
      <c r="F8" s="434" t="s">
        <v>315</v>
      </c>
      <c r="G8" s="446" t="s">
        <v>10</v>
      </c>
      <c r="H8" s="434" t="s">
        <v>9</v>
      </c>
      <c r="I8" s="434" t="s">
        <v>350</v>
      </c>
      <c r="J8" s="170" t="s">
        <v>314</v>
      </c>
    </row>
    <row r="9" spans="1:10" ht="13.5">
      <c r="A9" s="85">
        <v>1</v>
      </c>
      <c r="B9" s="444"/>
      <c r="C9" s="445"/>
      <c r="D9" s="434"/>
      <c r="E9" s="434"/>
      <c r="F9" s="434"/>
      <c r="G9" s="446"/>
      <c r="H9" s="434"/>
      <c r="I9" s="434"/>
    </row>
    <row r="10" spans="1:10" ht="13.5">
      <c r="A10" s="85">
        <v>2</v>
      </c>
      <c r="B10" s="444"/>
      <c r="C10" s="445"/>
      <c r="D10" s="434"/>
      <c r="E10" s="434"/>
      <c r="F10" s="434"/>
      <c r="G10" s="446"/>
      <c r="H10" s="434"/>
      <c r="I10" s="434"/>
    </row>
    <row r="11" spans="1:10" ht="13.5">
      <c r="A11" s="85">
        <v>3</v>
      </c>
      <c r="B11" s="444"/>
      <c r="C11" s="445"/>
      <c r="D11" s="434"/>
      <c r="E11" s="434"/>
      <c r="F11" s="434"/>
      <c r="G11" s="446"/>
      <c r="H11" s="434"/>
      <c r="I11" s="434"/>
    </row>
    <row r="12" spans="1:10" ht="13.5">
      <c r="A12" s="85">
        <v>4</v>
      </c>
      <c r="B12" s="444"/>
      <c r="C12" s="445"/>
      <c r="D12" s="434"/>
      <c r="E12" s="434"/>
      <c r="F12" s="434"/>
      <c r="G12" s="446"/>
      <c r="H12" s="434"/>
      <c r="I12" s="434"/>
    </row>
    <row r="13" spans="1:10" ht="13.5">
      <c r="A13" s="85">
        <v>5</v>
      </c>
      <c r="B13" s="444"/>
      <c r="C13" s="445"/>
      <c r="D13" s="434"/>
      <c r="E13" s="434"/>
      <c r="F13" s="434"/>
      <c r="G13" s="446"/>
      <c r="H13" s="434"/>
      <c r="I13" s="434"/>
    </row>
    <row r="14" spans="1:10" ht="13.5">
      <c r="A14" s="85">
        <v>6</v>
      </c>
      <c r="B14" s="444"/>
      <c r="C14" s="445"/>
      <c r="D14" s="434"/>
      <c r="E14" s="434"/>
      <c r="F14" s="434"/>
      <c r="G14" s="446"/>
      <c r="H14" s="434"/>
      <c r="I14" s="434"/>
    </row>
    <row r="15" spans="1:10" ht="13.5">
      <c r="A15" s="85">
        <v>7</v>
      </c>
      <c r="B15" s="444"/>
      <c r="C15" s="445"/>
      <c r="D15" s="434"/>
      <c r="E15" s="434"/>
      <c r="F15" s="434"/>
      <c r="G15" s="446"/>
      <c r="H15" s="434"/>
      <c r="I15" s="434"/>
    </row>
    <row r="16" spans="1:10" ht="13.5">
      <c r="A16" s="85">
        <v>8</v>
      </c>
      <c r="B16" s="444"/>
      <c r="C16" s="445"/>
      <c r="D16" s="434"/>
      <c r="E16" s="434"/>
      <c r="F16" s="434"/>
      <c r="G16" s="446"/>
      <c r="H16" s="434"/>
      <c r="I16" s="434"/>
    </row>
    <row r="17" spans="1:9" ht="13.5">
      <c r="A17" s="85">
        <v>9</v>
      </c>
      <c r="B17" s="444"/>
      <c r="C17" s="445"/>
      <c r="D17" s="434"/>
      <c r="E17" s="434"/>
      <c r="F17" s="434"/>
      <c r="G17" s="446"/>
      <c r="H17" s="434"/>
      <c r="I17" s="434"/>
    </row>
    <row r="18" spans="1:9" ht="13.5">
      <c r="A18" s="85">
        <v>10</v>
      </c>
      <c r="B18" s="444"/>
      <c r="C18" s="445"/>
      <c r="D18" s="434"/>
      <c r="E18" s="434"/>
      <c r="F18" s="434"/>
      <c r="G18" s="446"/>
      <c r="H18" s="434"/>
      <c r="I18" s="434"/>
    </row>
    <row r="19" spans="1:9" ht="13.5">
      <c r="A19" s="85">
        <v>11</v>
      </c>
      <c r="B19" s="444"/>
      <c r="C19" s="445"/>
      <c r="D19" s="434"/>
      <c r="E19" s="434"/>
      <c r="F19" s="434"/>
      <c r="G19" s="446"/>
      <c r="H19" s="434"/>
      <c r="I19" s="434"/>
    </row>
    <row r="20" spans="1:9" ht="13.5">
      <c r="A20" s="85">
        <v>12</v>
      </c>
      <c r="B20" s="444"/>
      <c r="C20" s="445"/>
      <c r="D20" s="434"/>
      <c r="E20" s="434"/>
      <c r="F20" s="434"/>
      <c r="G20" s="446"/>
      <c r="H20" s="434"/>
      <c r="I20" s="434"/>
    </row>
    <row r="21" spans="1:9" ht="13.5">
      <c r="A21" s="85">
        <v>13</v>
      </c>
      <c r="B21" s="444"/>
      <c r="C21" s="445"/>
      <c r="D21" s="434"/>
      <c r="E21" s="434"/>
      <c r="F21" s="434"/>
      <c r="G21" s="446"/>
      <c r="H21" s="434"/>
      <c r="I21" s="434"/>
    </row>
    <row r="22" spans="1:9" ht="13.5">
      <c r="A22" s="85">
        <v>14</v>
      </c>
      <c r="B22" s="444"/>
      <c r="C22" s="445"/>
      <c r="D22" s="434"/>
      <c r="E22" s="434"/>
      <c r="F22" s="434"/>
      <c r="G22" s="446"/>
      <c r="H22" s="434"/>
      <c r="I22" s="434"/>
    </row>
    <row r="23" spans="1:9" ht="13.5">
      <c r="A23" s="85">
        <v>15</v>
      </c>
      <c r="B23" s="444"/>
      <c r="C23" s="445"/>
      <c r="D23" s="434"/>
      <c r="E23" s="434"/>
      <c r="F23" s="434"/>
      <c r="G23" s="446"/>
      <c r="H23" s="434"/>
      <c r="I23" s="434"/>
    </row>
    <row r="24" spans="1:9" ht="13.5">
      <c r="A24" s="85">
        <v>16</v>
      </c>
      <c r="B24" s="444"/>
      <c r="C24" s="445"/>
      <c r="D24" s="434"/>
      <c r="E24" s="434"/>
      <c r="F24" s="434"/>
      <c r="G24" s="446"/>
      <c r="H24" s="434"/>
      <c r="I24" s="434"/>
    </row>
    <row r="25" spans="1:9" ht="13.5">
      <c r="A25" s="85">
        <v>17</v>
      </c>
      <c r="B25" s="444"/>
      <c r="C25" s="445"/>
      <c r="D25" s="434"/>
      <c r="E25" s="434"/>
      <c r="F25" s="434"/>
      <c r="G25" s="446"/>
      <c r="H25" s="434"/>
      <c r="I25" s="434"/>
    </row>
    <row r="26" spans="1:9" ht="13.5">
      <c r="A26" s="85">
        <v>18</v>
      </c>
      <c r="B26" s="444"/>
      <c r="C26" s="445"/>
      <c r="D26" s="434"/>
      <c r="E26" s="434"/>
      <c r="F26" s="434"/>
      <c r="G26" s="446"/>
      <c r="H26" s="434"/>
      <c r="I26" s="434"/>
    </row>
    <row r="27" spans="1:9" ht="13.5">
      <c r="A27" s="85">
        <v>19</v>
      </c>
      <c r="B27" s="444"/>
      <c r="C27" s="445"/>
      <c r="D27" s="434"/>
      <c r="E27" s="434"/>
      <c r="F27" s="434"/>
      <c r="G27" s="446"/>
      <c r="H27" s="434"/>
      <c r="I27" s="434"/>
    </row>
    <row r="28" spans="1:9" ht="13.5">
      <c r="A28" s="85"/>
      <c r="B28" s="93"/>
      <c r="C28" s="449"/>
      <c r="D28" s="82"/>
      <c r="E28" s="82"/>
      <c r="F28" s="93"/>
      <c r="G28" s="447"/>
      <c r="H28" s="448"/>
      <c r="I28" s="448"/>
    </row>
    <row r="29" spans="1:9" ht="13.5">
      <c r="A29" s="82" t="s">
        <v>256</v>
      </c>
      <c r="B29" s="93"/>
      <c r="C29" s="449"/>
      <c r="D29" s="82"/>
      <c r="E29" s="82"/>
      <c r="F29" s="93"/>
      <c r="G29" s="447"/>
      <c r="H29" s="448"/>
      <c r="I29" s="448"/>
    </row>
    <row r="30" spans="1:9" ht="13.5">
      <c r="A30" s="82"/>
      <c r="B30" s="406"/>
      <c r="C30" s="405"/>
      <c r="D30" s="94"/>
      <c r="E30" s="94"/>
      <c r="F30" s="82" t="s">
        <v>456</v>
      </c>
      <c r="G30" s="450"/>
      <c r="H30" s="450"/>
      <c r="I30" s="451"/>
    </row>
    <row r="31" spans="1:9" ht="13.5">
      <c r="A31" s="168"/>
      <c r="B31" s="452"/>
      <c r="C31" s="453"/>
      <c r="D31" s="454"/>
      <c r="E31" s="454"/>
      <c r="F31" s="454"/>
      <c r="G31" s="455"/>
      <c r="H31" s="24"/>
      <c r="I31" s="24"/>
    </row>
    <row r="32" spans="1:9" ht="13.5">
      <c r="A32" s="568" t="s">
        <v>455</v>
      </c>
      <c r="B32" s="568"/>
      <c r="C32" s="568"/>
      <c r="D32" s="568"/>
      <c r="E32" s="568"/>
      <c r="F32" s="568"/>
      <c r="G32" s="568"/>
      <c r="H32" s="568"/>
      <c r="I32" s="568"/>
    </row>
    <row r="33" spans="1:9">
      <c r="A33" s="305"/>
      <c r="B33" s="456"/>
      <c r="C33" s="457"/>
      <c r="D33" s="456"/>
      <c r="E33" s="456"/>
      <c r="F33" s="456"/>
      <c r="G33" s="458"/>
      <c r="H33" s="456"/>
      <c r="I33" s="456"/>
    </row>
    <row r="34" spans="1:9" ht="13.5">
      <c r="A34" s="150" t="s">
        <v>93</v>
      </c>
      <c r="B34" s="24"/>
      <c r="C34" s="453"/>
      <c r="D34" s="24"/>
      <c r="E34" s="24"/>
      <c r="F34" s="24"/>
      <c r="G34" s="459"/>
      <c r="H34" s="24"/>
      <c r="I34" s="24"/>
    </row>
    <row r="35" spans="1:9" ht="13.5">
      <c r="A35" s="145"/>
      <c r="B35" s="24"/>
      <c r="C35" s="453"/>
      <c r="D35" s="24"/>
      <c r="E35" s="24"/>
      <c r="F35" s="24"/>
      <c r="G35" s="459"/>
      <c r="H35" s="24"/>
      <c r="I35" s="24"/>
    </row>
    <row r="36" spans="1:9" ht="13.5">
      <c r="A36" s="145"/>
      <c r="B36" s="24"/>
      <c r="C36" s="453"/>
      <c r="D36" s="24"/>
      <c r="E36" s="460"/>
      <c r="F36" s="460"/>
      <c r="G36" s="461"/>
      <c r="H36" s="24"/>
      <c r="I36" s="24"/>
    </row>
    <row r="37" spans="1:9" ht="13.5">
      <c r="A37" s="150"/>
      <c r="B37" s="24"/>
      <c r="C37" s="453" t="s">
        <v>516</v>
      </c>
      <c r="D37" s="462"/>
      <c r="E37" s="462"/>
      <c r="F37" s="462"/>
      <c r="G37" s="463"/>
      <c r="H37" s="24"/>
      <c r="I37" s="24"/>
    </row>
    <row r="38" spans="1:9" ht="13.5">
      <c r="A38" s="145"/>
      <c r="B38" s="24"/>
      <c r="C38" s="453" t="s">
        <v>348</v>
      </c>
      <c r="D38" s="24"/>
      <c r="E38" s="24"/>
      <c r="F38" s="24"/>
      <c r="G38" s="459"/>
      <c r="H38" s="24"/>
      <c r="I38" s="24"/>
    </row>
    <row r="39" spans="1:9" ht="13">
      <c r="A39" s="152"/>
      <c r="C39" s="464" t="s">
        <v>123</v>
      </c>
      <c r="D39" s="465"/>
      <c r="E39" s="465"/>
      <c r="F39" s="465"/>
      <c r="G39" s="466"/>
    </row>
  </sheetData>
  <mergeCells count="4">
    <mergeCell ref="I1:J1"/>
    <mergeCell ref="I2:J2"/>
    <mergeCell ref="A32:I32"/>
    <mergeCell ref="A1:H1"/>
  </mergeCells>
  <printOptions gridLines="1"/>
  <pageMargins left="0.25" right="0.25" top="0.75" bottom="0.75" header="0.3" footer="0.3"/>
  <pageSetup scale="8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Normal="100" zoomScaleSheetLayoutView="100" workbookViewId="0">
      <selection activeCell="G10" sqref="G10:I10"/>
    </sheetView>
  </sheetViews>
  <sheetFormatPr defaultColWidth="8.81640625" defaultRowHeight="12.5"/>
  <cols>
    <col min="1" max="1" width="5" style="264" customWidth="1"/>
    <col min="2" max="2" width="17.7265625" style="264" customWidth="1"/>
    <col min="3" max="3" width="18.453125" style="264" customWidth="1"/>
    <col min="4" max="4" width="16.26953125" style="264" customWidth="1"/>
    <col min="5" max="5" width="17.54296875" style="264" customWidth="1"/>
    <col min="6" max="6" width="17.453125" style="264" customWidth="1"/>
    <col min="7" max="7" width="15" style="264" customWidth="1"/>
    <col min="8" max="8" width="14.26953125" style="264" customWidth="1"/>
    <col min="9" max="16384" width="8.81640625" style="264"/>
  </cols>
  <sheetData>
    <row r="1" spans="1:9" ht="13.5">
      <c r="A1" s="70" t="s">
        <v>327</v>
      </c>
      <c r="B1" s="72"/>
      <c r="C1" s="72"/>
      <c r="D1" s="72"/>
      <c r="E1" s="72"/>
      <c r="F1" s="72"/>
      <c r="G1" s="559" t="s">
        <v>94</v>
      </c>
      <c r="H1" s="559"/>
      <c r="I1" s="260"/>
    </row>
    <row r="2" spans="1:9" ht="13.5">
      <c r="A2" s="71" t="s">
        <v>124</v>
      </c>
      <c r="B2" s="72"/>
      <c r="C2" s="72"/>
      <c r="D2" s="72"/>
      <c r="E2" s="72"/>
      <c r="F2" s="72"/>
      <c r="G2" s="557" t="str">
        <f>'ფორმა N1'!M2</f>
        <v>01/01/2023-12/31/2023</v>
      </c>
      <c r="H2" s="557"/>
      <c r="I2" s="71"/>
    </row>
    <row r="3" spans="1:9" ht="13.5">
      <c r="A3" s="71"/>
      <c r="B3" s="71"/>
      <c r="C3" s="71"/>
      <c r="D3" s="71"/>
      <c r="E3" s="71"/>
      <c r="F3" s="71"/>
      <c r="G3" s="260"/>
      <c r="H3" s="260"/>
      <c r="I3" s="260"/>
    </row>
    <row r="4" spans="1:9" ht="13.5">
      <c r="A4" s="72" t="str">
        <f>'ფორმა N2'!A4</f>
        <v>ანგარიშვალდებული პირის დასახელება:</v>
      </c>
      <c r="B4" s="72"/>
      <c r="C4" s="72"/>
      <c r="D4" s="72"/>
      <c r="E4" s="72"/>
      <c r="F4" s="72"/>
      <c r="G4" s="71"/>
      <c r="H4" s="71"/>
      <c r="I4" s="71"/>
    </row>
    <row r="5" spans="1:9" ht="13.5">
      <c r="A5" s="75" t="str">
        <f>'ფორმა N1'!D4</f>
        <v>მოქალაქეთა პოლიტიკური გაერთიანება „ხალხისთვის“</v>
      </c>
      <c r="B5" s="75"/>
      <c r="C5" s="75"/>
      <c r="D5" s="75"/>
      <c r="E5" s="75"/>
      <c r="F5" s="75"/>
      <c r="G5" s="76"/>
      <c r="H5" s="76"/>
      <c r="I5" s="260"/>
    </row>
    <row r="6" spans="1:9" ht="13.5">
      <c r="A6" s="72"/>
      <c r="B6" s="72"/>
      <c r="C6" s="72"/>
      <c r="D6" s="72"/>
      <c r="E6" s="72"/>
      <c r="F6" s="72"/>
      <c r="G6" s="71"/>
      <c r="H6" s="71"/>
      <c r="I6" s="71"/>
    </row>
    <row r="7" spans="1:9" ht="13.5">
      <c r="A7" s="255"/>
      <c r="B7" s="255"/>
      <c r="C7" s="255"/>
      <c r="D7" s="255"/>
      <c r="E7" s="255"/>
      <c r="F7" s="255"/>
      <c r="G7" s="73"/>
      <c r="H7" s="73"/>
      <c r="I7" s="71"/>
    </row>
    <row r="8" spans="1:9" ht="13.5">
      <c r="A8" s="573" t="s">
        <v>64</v>
      </c>
      <c r="B8" s="575" t="s">
        <v>309</v>
      </c>
      <c r="C8" s="577" t="s">
        <v>310</v>
      </c>
      <c r="D8" s="577" t="s">
        <v>209</v>
      </c>
      <c r="E8" s="570" t="s">
        <v>413</v>
      </c>
      <c r="F8" s="571"/>
      <c r="G8" s="572"/>
      <c r="H8" s="570" t="s">
        <v>445</v>
      </c>
      <c r="I8" s="572"/>
    </row>
    <row r="9" spans="1:9" ht="24">
      <c r="A9" s="574"/>
      <c r="B9" s="576"/>
      <c r="C9" s="578"/>
      <c r="D9" s="578"/>
      <c r="E9" s="355" t="s">
        <v>442</v>
      </c>
      <c r="F9" s="355" t="s">
        <v>443</v>
      </c>
      <c r="G9" s="355" t="s">
        <v>444</v>
      </c>
      <c r="H9" s="356" t="s">
        <v>446</v>
      </c>
      <c r="I9" s="356" t="s">
        <v>447</v>
      </c>
    </row>
    <row r="10" spans="1:9" ht="67.5" customHeight="1">
      <c r="A10" s="542">
        <v>1</v>
      </c>
      <c r="B10" s="214" t="s">
        <v>515</v>
      </c>
      <c r="C10" s="93" t="s">
        <v>540</v>
      </c>
      <c r="D10" s="482" t="s">
        <v>535</v>
      </c>
      <c r="E10" s="539" t="s">
        <v>413</v>
      </c>
      <c r="F10" s="484" t="s">
        <v>545</v>
      </c>
      <c r="G10" s="93" t="s">
        <v>569</v>
      </c>
      <c r="H10" s="543">
        <v>1505.34</v>
      </c>
      <c r="I10" s="543">
        <v>1505.34</v>
      </c>
    </row>
    <row r="11" spans="1:9" ht="13.5">
      <c r="A11" s="213"/>
      <c r="B11" s="214"/>
      <c r="C11" s="93"/>
      <c r="D11" s="93"/>
      <c r="E11" s="93"/>
      <c r="F11" s="93"/>
      <c r="G11" s="93"/>
      <c r="H11" s="4"/>
      <c r="I11" s="4"/>
    </row>
    <row r="12" spans="1:9" ht="13.5">
      <c r="A12" s="213"/>
      <c r="B12" s="214"/>
      <c r="C12" s="82"/>
      <c r="D12" s="82"/>
      <c r="E12" s="82"/>
      <c r="F12" s="82"/>
      <c r="G12" s="82"/>
      <c r="H12" s="4"/>
      <c r="I12" s="4"/>
    </row>
    <row r="13" spans="1:9" ht="13.5">
      <c r="A13" s="213"/>
      <c r="B13" s="214"/>
      <c r="C13" s="82"/>
      <c r="D13" s="82"/>
      <c r="E13" s="82"/>
      <c r="F13" s="82"/>
      <c r="G13" s="82"/>
      <c r="H13" s="4"/>
      <c r="I13" s="4"/>
    </row>
    <row r="14" spans="1:9" ht="13.5">
      <c r="A14" s="213"/>
      <c r="B14" s="214"/>
      <c r="C14" s="82"/>
      <c r="D14" s="82"/>
      <c r="E14" s="82"/>
      <c r="F14" s="82"/>
      <c r="G14" s="82"/>
      <c r="H14" s="4"/>
      <c r="I14" s="4"/>
    </row>
    <row r="15" spans="1:9" ht="13.5">
      <c r="A15" s="213"/>
      <c r="B15" s="214"/>
      <c r="C15" s="82"/>
      <c r="D15" s="82"/>
      <c r="E15" s="82"/>
      <c r="F15" s="82"/>
      <c r="G15" s="82"/>
      <c r="H15" s="4"/>
      <c r="I15" s="4"/>
    </row>
    <row r="16" spans="1:9" ht="13.5">
      <c r="A16" s="213"/>
      <c r="B16" s="214"/>
      <c r="C16" s="82"/>
      <c r="D16" s="82"/>
      <c r="E16" s="82"/>
      <c r="F16" s="82"/>
      <c r="G16" s="82"/>
      <c r="H16" s="4"/>
      <c r="I16" s="4"/>
    </row>
    <row r="17" spans="1:9" ht="13.5">
      <c r="A17" s="213"/>
      <c r="B17" s="214"/>
      <c r="C17" s="82"/>
      <c r="D17" s="82"/>
      <c r="E17" s="82"/>
      <c r="F17" s="82"/>
      <c r="G17" s="82"/>
      <c r="H17" s="4"/>
      <c r="I17" s="4"/>
    </row>
    <row r="18" spans="1:9" ht="13.5">
      <c r="A18" s="213"/>
      <c r="B18" s="214"/>
      <c r="C18" s="82"/>
      <c r="D18" s="82"/>
      <c r="E18" s="82"/>
      <c r="F18" s="82"/>
      <c r="G18" s="82"/>
      <c r="H18" s="4"/>
      <c r="I18" s="4"/>
    </row>
    <row r="19" spans="1:9" ht="13.5">
      <c r="A19" s="213"/>
      <c r="B19" s="214"/>
      <c r="C19" s="82"/>
      <c r="D19" s="82"/>
      <c r="E19" s="82"/>
      <c r="F19" s="82"/>
      <c r="G19" s="82"/>
      <c r="H19" s="4"/>
      <c r="I19" s="4"/>
    </row>
    <row r="20" spans="1:9" ht="13.5">
      <c r="A20" s="213"/>
      <c r="B20" s="214"/>
      <c r="C20" s="82"/>
      <c r="D20" s="82"/>
      <c r="E20" s="82"/>
      <c r="F20" s="82"/>
      <c r="G20" s="82"/>
      <c r="H20" s="4"/>
      <c r="I20" s="4"/>
    </row>
    <row r="21" spans="1:9" ht="13.5">
      <c r="A21" s="213"/>
      <c r="B21" s="214"/>
      <c r="C21" s="82"/>
      <c r="D21" s="82"/>
      <c r="E21" s="82"/>
      <c r="F21" s="82"/>
      <c r="G21" s="82"/>
      <c r="H21" s="4"/>
      <c r="I21" s="4"/>
    </row>
    <row r="22" spans="1:9" ht="13.5">
      <c r="A22" s="213"/>
      <c r="B22" s="214"/>
      <c r="C22" s="82"/>
      <c r="D22" s="82"/>
      <c r="E22" s="82"/>
      <c r="F22" s="82"/>
      <c r="G22" s="82"/>
      <c r="H22" s="4"/>
      <c r="I22" s="4"/>
    </row>
    <row r="23" spans="1:9" ht="13.5">
      <c r="A23" s="213"/>
      <c r="B23" s="214"/>
      <c r="C23" s="82"/>
      <c r="D23" s="82"/>
      <c r="E23" s="82"/>
      <c r="F23" s="82"/>
      <c r="G23" s="82"/>
      <c r="H23" s="4"/>
      <c r="I23" s="4"/>
    </row>
    <row r="24" spans="1:9" ht="13.5">
      <c r="A24" s="213"/>
      <c r="B24" s="214"/>
      <c r="C24" s="82"/>
      <c r="D24" s="82"/>
      <c r="E24" s="82"/>
      <c r="F24" s="82"/>
      <c r="G24" s="82"/>
      <c r="H24" s="4"/>
      <c r="I24" s="4"/>
    </row>
    <row r="25" spans="1:9" ht="13.5">
      <c r="A25" s="213"/>
      <c r="B25" s="214"/>
      <c r="C25" s="82"/>
      <c r="D25" s="82"/>
      <c r="E25" s="82"/>
      <c r="F25" s="82"/>
      <c r="G25" s="82"/>
      <c r="H25" s="4"/>
      <c r="I25" s="4"/>
    </row>
    <row r="26" spans="1:9" ht="13.5">
      <c r="A26" s="213"/>
      <c r="B26" s="214"/>
      <c r="C26" s="82"/>
      <c r="D26" s="82"/>
      <c r="E26" s="82"/>
      <c r="F26" s="82"/>
      <c r="G26" s="82"/>
      <c r="H26" s="4"/>
      <c r="I26" s="4"/>
    </row>
    <row r="27" spans="1:9" ht="13.5">
      <c r="A27" s="213"/>
      <c r="B27" s="214"/>
      <c r="C27" s="82"/>
      <c r="D27" s="82"/>
      <c r="E27" s="82"/>
      <c r="F27" s="82"/>
      <c r="G27" s="82"/>
      <c r="H27" s="4"/>
      <c r="I27" s="4"/>
    </row>
    <row r="28" spans="1:9" ht="13.5">
      <c r="A28" s="213"/>
      <c r="B28" s="214"/>
      <c r="C28" s="82"/>
      <c r="D28" s="82"/>
      <c r="E28" s="82"/>
      <c r="F28" s="82"/>
      <c r="G28" s="82"/>
      <c r="H28" s="4"/>
      <c r="I28" s="4"/>
    </row>
    <row r="29" spans="1:9" ht="13.5">
      <c r="A29" s="213"/>
      <c r="B29" s="214"/>
      <c r="C29" s="82"/>
      <c r="D29" s="82"/>
      <c r="E29" s="82"/>
      <c r="F29" s="82"/>
      <c r="G29" s="82"/>
      <c r="H29" s="4"/>
      <c r="I29" s="4"/>
    </row>
    <row r="30" spans="1:9" ht="13.5">
      <c r="A30" s="213"/>
      <c r="B30" s="214"/>
      <c r="C30" s="82"/>
      <c r="D30" s="82"/>
      <c r="E30" s="82"/>
      <c r="F30" s="82"/>
      <c r="G30" s="82"/>
      <c r="H30" s="4"/>
      <c r="I30" s="4"/>
    </row>
    <row r="31" spans="1:9" ht="13.5">
      <c r="A31" s="213"/>
      <c r="B31" s="214"/>
      <c r="C31" s="82"/>
      <c r="D31" s="82"/>
      <c r="E31" s="82"/>
      <c r="F31" s="82"/>
      <c r="G31" s="82"/>
      <c r="H31" s="4"/>
      <c r="I31" s="4"/>
    </row>
    <row r="32" spans="1:9" ht="13.5">
      <c r="A32" s="213"/>
      <c r="B32" s="214"/>
      <c r="C32" s="82"/>
      <c r="D32" s="82"/>
      <c r="E32" s="82"/>
      <c r="F32" s="82"/>
      <c r="G32" s="82"/>
      <c r="H32" s="4"/>
      <c r="I32" s="4"/>
    </row>
    <row r="33" spans="1:9" ht="13.5">
      <c r="A33" s="213"/>
      <c r="B33" s="214"/>
      <c r="C33" s="82"/>
      <c r="D33" s="82"/>
      <c r="E33" s="82"/>
      <c r="F33" s="82"/>
      <c r="G33" s="82"/>
      <c r="H33" s="4"/>
      <c r="I33" s="4"/>
    </row>
    <row r="34" spans="1:9" ht="13.5">
      <c r="A34" s="213"/>
      <c r="B34" s="214"/>
      <c r="C34" s="82"/>
      <c r="D34" s="82"/>
      <c r="E34" s="82"/>
      <c r="F34" s="82"/>
      <c r="G34" s="82"/>
      <c r="H34" s="4"/>
      <c r="I34" s="4"/>
    </row>
    <row r="35" spans="1:9" ht="13.5">
      <c r="A35" s="213"/>
      <c r="B35" s="215"/>
      <c r="C35" s="94"/>
      <c r="D35" s="94"/>
      <c r="E35" s="94"/>
      <c r="F35" s="94"/>
      <c r="G35" s="94" t="s">
        <v>313</v>
      </c>
      <c r="H35" s="81">
        <f>SUM(H10:H34)</f>
        <v>1505.34</v>
      </c>
      <c r="I35" s="81">
        <f>SUM(I10:I34)</f>
        <v>1505.34</v>
      </c>
    </row>
    <row r="36" spans="1:9" ht="13.5">
      <c r="A36" s="168"/>
      <c r="B36" s="168"/>
      <c r="C36" s="168"/>
      <c r="D36" s="168"/>
      <c r="E36" s="168"/>
      <c r="F36" s="168"/>
      <c r="G36" s="145"/>
      <c r="H36" s="145"/>
      <c r="I36" s="294"/>
    </row>
    <row r="37" spans="1:9" ht="13.5">
      <c r="A37" s="568" t="s">
        <v>504</v>
      </c>
      <c r="B37" s="568"/>
      <c r="C37" s="568"/>
      <c r="D37" s="568"/>
      <c r="E37" s="568"/>
      <c r="F37" s="568"/>
      <c r="G37" s="568"/>
      <c r="H37" s="568"/>
      <c r="I37" s="568"/>
    </row>
    <row r="38" spans="1:9" ht="13.5">
      <c r="A38" s="256"/>
      <c r="B38" s="145"/>
      <c r="C38" s="145"/>
      <c r="D38" s="145"/>
      <c r="E38" s="145"/>
      <c r="G38" s="145"/>
      <c r="H38" s="145"/>
      <c r="I38" s="294"/>
    </row>
    <row r="39" spans="1:9" ht="13.5">
      <c r="A39" s="150" t="s">
        <v>93</v>
      </c>
      <c r="B39" s="145"/>
      <c r="C39" s="145"/>
      <c r="D39" s="145"/>
      <c r="E39" s="145"/>
      <c r="F39" s="145"/>
      <c r="G39" s="145"/>
      <c r="H39" s="145"/>
      <c r="I39" s="294"/>
    </row>
    <row r="40" spans="1:9" ht="13.5">
      <c r="A40" s="145"/>
      <c r="B40" s="145"/>
      <c r="C40" s="145"/>
      <c r="D40" s="145"/>
      <c r="E40" s="145"/>
      <c r="F40" s="145"/>
      <c r="G40" s="145"/>
      <c r="H40" s="145"/>
      <c r="I40" s="294"/>
    </row>
    <row r="41" spans="1:9" ht="13.5">
      <c r="A41" s="145"/>
      <c r="B41" s="145"/>
      <c r="C41" s="145"/>
      <c r="D41" s="145"/>
      <c r="E41" s="145"/>
      <c r="F41" s="145"/>
      <c r="G41" s="145"/>
      <c r="H41" s="151"/>
      <c r="I41" s="294"/>
    </row>
    <row r="42" spans="1:9" ht="13.5">
      <c r="A42" s="150"/>
      <c r="B42" s="150" t="s">
        <v>251</v>
      </c>
      <c r="C42" s="150"/>
      <c r="D42" s="150"/>
      <c r="E42" s="150"/>
      <c r="F42" s="150"/>
      <c r="G42" s="145"/>
      <c r="H42" s="151"/>
      <c r="I42" s="294"/>
    </row>
    <row r="43" spans="1:9" ht="13.5">
      <c r="A43" s="145"/>
      <c r="B43" s="145" t="s">
        <v>250</v>
      </c>
      <c r="C43" s="145"/>
      <c r="D43" s="145"/>
      <c r="E43" s="145"/>
      <c r="F43" s="145"/>
      <c r="G43" s="145"/>
      <c r="H43" s="151"/>
      <c r="I43" s="294"/>
    </row>
    <row r="44" spans="1:9" ht="13">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3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8"/>
  <sheetViews>
    <sheetView view="pageBreakPreview" topLeftCell="A4" zoomScaleSheetLayoutView="100" workbookViewId="0">
      <selection activeCell="K11" sqref="K11"/>
    </sheetView>
  </sheetViews>
  <sheetFormatPr defaultColWidth="9.1796875" defaultRowHeight="12.5"/>
  <cols>
    <col min="1" max="1" width="5.453125" style="170" customWidth="1"/>
    <col min="2" max="2" width="18.453125" style="170" customWidth="1"/>
    <col min="3" max="3" width="16.81640625" style="170" customWidth="1"/>
    <col min="4" max="4" width="15.26953125" style="170" customWidth="1"/>
    <col min="5" max="5" width="25.26953125" style="170" customWidth="1"/>
    <col min="6" max="6" width="15" style="170" customWidth="1"/>
    <col min="7" max="7" width="7.81640625" style="170" customWidth="1"/>
    <col min="8" max="8" width="16.1796875" style="170" customWidth="1"/>
    <col min="9" max="9" width="15.54296875" style="170" customWidth="1"/>
    <col min="10" max="10" width="13" style="170" customWidth="1"/>
    <col min="11" max="11" width="17.7265625" style="170" customWidth="1"/>
    <col min="12" max="12" width="12.81640625" style="170" customWidth="1"/>
    <col min="13" max="16384" width="9.1796875" style="170"/>
  </cols>
  <sheetData>
    <row r="2" spans="1:12" ht="13.5">
      <c r="A2" s="582" t="s">
        <v>414</v>
      </c>
      <c r="B2" s="582"/>
      <c r="C2" s="582"/>
      <c r="D2" s="582"/>
      <c r="E2" s="257"/>
      <c r="F2" s="72"/>
      <c r="G2" s="72"/>
      <c r="H2" s="72"/>
      <c r="I2" s="72"/>
      <c r="J2" s="260"/>
      <c r="K2" s="259"/>
      <c r="L2" s="259" t="s">
        <v>94</v>
      </c>
    </row>
    <row r="3" spans="1:12" ht="13.5">
      <c r="A3" s="71" t="s">
        <v>124</v>
      </c>
      <c r="B3" s="70"/>
      <c r="C3" s="72"/>
      <c r="D3" s="72"/>
      <c r="E3" s="72"/>
      <c r="F3" s="72"/>
      <c r="G3" s="72"/>
      <c r="H3" s="72"/>
      <c r="I3" s="72"/>
      <c r="J3" s="260"/>
      <c r="K3" s="557" t="str">
        <f>'ფორმა N1'!M2</f>
        <v>01/01/2023-12/31/2023</v>
      </c>
      <c r="L3" s="557"/>
    </row>
    <row r="4" spans="1:12" ht="13.5">
      <c r="A4" s="71"/>
      <c r="B4" s="71"/>
      <c r="C4" s="70"/>
      <c r="D4" s="70"/>
      <c r="E4" s="70"/>
      <c r="F4" s="70"/>
      <c r="G4" s="70"/>
      <c r="H4" s="70"/>
      <c r="I4" s="70"/>
      <c r="J4" s="260"/>
      <c r="K4" s="260"/>
      <c r="L4" s="260"/>
    </row>
    <row r="5" spans="1:12" ht="13.5">
      <c r="A5" s="72" t="s">
        <v>254</v>
      </c>
      <c r="B5" s="72"/>
      <c r="C5" s="72"/>
      <c r="D5" s="72"/>
      <c r="E5" s="72"/>
      <c r="F5" s="72"/>
      <c r="G5" s="72"/>
      <c r="H5" s="72"/>
      <c r="I5" s="72"/>
      <c r="J5" s="71"/>
      <c r="K5" s="71"/>
      <c r="L5" s="71"/>
    </row>
    <row r="6" spans="1:12" ht="13.5">
      <c r="A6" s="75" t="str">
        <f>'ფორმა N1'!D4</f>
        <v>მოქალაქეთა პოლიტიკური გაერთიანება „ხალხისთვის“</v>
      </c>
      <c r="B6" s="75"/>
      <c r="C6" s="75"/>
      <c r="D6" s="75"/>
      <c r="E6" s="75"/>
      <c r="F6" s="75"/>
      <c r="G6" s="75"/>
      <c r="H6" s="75"/>
      <c r="I6" s="75"/>
      <c r="J6" s="76"/>
      <c r="K6" s="76"/>
    </row>
    <row r="7" spans="1:12" ht="13.5">
      <c r="A7" s="72"/>
      <c r="B7" s="72"/>
      <c r="C7" s="72"/>
      <c r="D7" s="72"/>
      <c r="E7" s="72"/>
      <c r="F7" s="72"/>
      <c r="G7" s="72"/>
      <c r="H7" s="72"/>
      <c r="I7" s="72"/>
      <c r="J7" s="71"/>
      <c r="K7" s="71"/>
      <c r="L7" s="71"/>
    </row>
    <row r="8" spans="1:12" ht="13.5">
      <c r="A8" s="255"/>
      <c r="B8" s="255"/>
      <c r="C8" s="255"/>
      <c r="D8" s="255"/>
      <c r="E8" s="255"/>
      <c r="F8" s="255"/>
      <c r="G8" s="255"/>
      <c r="H8" s="255"/>
      <c r="I8" s="255"/>
      <c r="J8" s="73"/>
      <c r="K8" s="73"/>
      <c r="L8" s="73"/>
    </row>
    <row r="9" spans="1:12" ht="40.5">
      <c r="A9" s="85" t="s">
        <v>64</v>
      </c>
      <c r="B9" s="85" t="s">
        <v>390</v>
      </c>
      <c r="C9" s="85" t="s">
        <v>391</v>
      </c>
      <c r="D9" s="85" t="s">
        <v>392</v>
      </c>
      <c r="E9" s="85" t="s">
        <v>393</v>
      </c>
      <c r="F9" s="85" t="s">
        <v>394</v>
      </c>
      <c r="G9" s="85" t="s">
        <v>395</v>
      </c>
      <c r="H9" s="85" t="s">
        <v>416</v>
      </c>
      <c r="I9" s="85" t="s">
        <v>396</v>
      </c>
      <c r="J9" s="85" t="s">
        <v>397</v>
      </c>
      <c r="K9" s="85" t="s">
        <v>398</v>
      </c>
      <c r="L9" s="85" t="s">
        <v>293</v>
      </c>
    </row>
    <row r="10" spans="1:12" ht="63" customHeight="1">
      <c r="A10" s="93">
        <v>1</v>
      </c>
      <c r="B10" s="346" t="s">
        <v>541</v>
      </c>
      <c r="C10" s="483" t="s">
        <v>543</v>
      </c>
      <c r="D10" s="485">
        <v>205075014</v>
      </c>
      <c r="E10" s="483" t="s">
        <v>538</v>
      </c>
      <c r="F10" s="93"/>
      <c r="G10" s="93"/>
      <c r="H10" s="93"/>
      <c r="I10" s="93"/>
      <c r="J10" s="4"/>
      <c r="K10" s="532">
        <v>9654</v>
      </c>
      <c r="L10" s="93"/>
    </row>
    <row r="11" spans="1:12" ht="40.5">
      <c r="A11" s="93">
        <v>2</v>
      </c>
      <c r="B11" s="346" t="s">
        <v>542</v>
      </c>
      <c r="C11" s="93" t="s">
        <v>544</v>
      </c>
      <c r="D11" s="82"/>
      <c r="E11" s="93" t="s">
        <v>538</v>
      </c>
      <c r="F11" s="82"/>
      <c r="G11" s="82"/>
      <c r="H11" s="82"/>
      <c r="I11" s="82"/>
      <c r="J11" s="4"/>
      <c r="K11" s="532">
        <v>967.63</v>
      </c>
      <c r="L11" s="82"/>
    </row>
    <row r="12" spans="1:12" ht="13.5">
      <c r="A12" s="93">
        <v>3</v>
      </c>
      <c r="B12" s="346"/>
      <c r="C12" s="82"/>
      <c r="D12" s="82"/>
      <c r="E12" s="82"/>
      <c r="F12" s="82"/>
      <c r="G12" s="82"/>
      <c r="H12" s="82"/>
      <c r="I12" s="82"/>
      <c r="J12" s="4"/>
      <c r="K12" s="4"/>
      <c r="L12" s="82"/>
    </row>
    <row r="13" spans="1:12" ht="13.5">
      <c r="A13" s="93">
        <v>4</v>
      </c>
      <c r="B13" s="346"/>
      <c r="C13" s="82"/>
      <c r="D13" s="82"/>
      <c r="E13" s="82"/>
      <c r="F13" s="82"/>
      <c r="G13" s="82"/>
      <c r="H13" s="82"/>
      <c r="I13" s="82"/>
      <c r="J13" s="4"/>
      <c r="K13" s="4"/>
      <c r="L13" s="82"/>
    </row>
    <row r="14" spans="1:12" ht="13.5">
      <c r="A14" s="93">
        <v>5</v>
      </c>
      <c r="B14" s="346"/>
      <c r="C14" s="82"/>
      <c r="D14" s="82"/>
      <c r="E14" s="82"/>
      <c r="F14" s="82"/>
      <c r="G14" s="82"/>
      <c r="H14" s="82"/>
      <c r="I14" s="82"/>
      <c r="J14" s="4"/>
      <c r="K14" s="4"/>
      <c r="L14" s="82"/>
    </row>
    <row r="15" spans="1:12" ht="13.5">
      <c r="A15" s="93">
        <v>6</v>
      </c>
      <c r="B15" s="346"/>
      <c r="C15" s="82"/>
      <c r="D15" s="82"/>
      <c r="E15" s="82"/>
      <c r="F15" s="82"/>
      <c r="G15" s="82"/>
      <c r="H15" s="82"/>
      <c r="I15" s="82"/>
      <c r="J15" s="4"/>
      <c r="K15" s="4"/>
      <c r="L15" s="82"/>
    </row>
    <row r="16" spans="1:12" ht="13.5">
      <c r="A16" s="247"/>
      <c r="B16" s="354"/>
      <c r="C16" s="248"/>
      <c r="D16" s="248"/>
      <c r="E16" s="248"/>
      <c r="F16" s="248"/>
      <c r="G16" s="247"/>
      <c r="H16" s="247"/>
      <c r="I16" s="247"/>
      <c r="J16" s="247" t="s">
        <v>399</v>
      </c>
      <c r="K16" s="249">
        <f>SUM(K10:K15)</f>
        <v>10621.63</v>
      </c>
      <c r="L16" s="247"/>
    </row>
    <row r="17" spans="1:12" ht="13.5">
      <c r="A17" s="250"/>
      <c r="B17" s="250"/>
      <c r="C17" s="250"/>
      <c r="D17" s="250"/>
      <c r="E17" s="250"/>
      <c r="F17" s="250"/>
      <c r="G17" s="250"/>
      <c r="H17" s="250"/>
      <c r="I17" s="250"/>
      <c r="J17" s="250"/>
      <c r="K17" s="151"/>
      <c r="L17" s="294"/>
    </row>
    <row r="18" spans="1:12" ht="30.75" customHeight="1">
      <c r="A18" s="587" t="s">
        <v>502</v>
      </c>
      <c r="B18" s="587"/>
      <c r="C18" s="587"/>
      <c r="D18" s="587"/>
      <c r="E18" s="587"/>
      <c r="F18" s="587"/>
      <c r="G18" s="587"/>
      <c r="H18" s="587"/>
      <c r="I18" s="587"/>
      <c r="J18" s="587"/>
      <c r="K18" s="587"/>
      <c r="L18" s="587"/>
    </row>
    <row r="19" spans="1:12" ht="13.5">
      <c r="A19" s="579" t="s">
        <v>462</v>
      </c>
      <c r="B19" s="579"/>
      <c r="C19" s="579"/>
      <c r="D19" s="579"/>
      <c r="E19" s="579"/>
      <c r="F19" s="579"/>
      <c r="G19" s="579"/>
      <c r="H19" s="579"/>
      <c r="I19" s="579"/>
      <c r="J19" s="579"/>
      <c r="K19" s="579"/>
      <c r="L19" s="579"/>
    </row>
    <row r="20" spans="1:12" ht="13.5">
      <c r="A20" s="579" t="s">
        <v>482</v>
      </c>
      <c r="B20" s="579"/>
      <c r="C20" s="579"/>
      <c r="D20" s="579"/>
      <c r="E20" s="579"/>
      <c r="F20" s="579"/>
      <c r="G20" s="579"/>
      <c r="H20" s="579"/>
      <c r="I20" s="579"/>
      <c r="J20" s="579"/>
      <c r="K20" s="579"/>
      <c r="L20" s="579"/>
    </row>
    <row r="21" spans="1:12" ht="13.5">
      <c r="A21" s="579" t="s">
        <v>463</v>
      </c>
      <c r="B21" s="579"/>
      <c r="C21" s="579"/>
      <c r="D21" s="579"/>
      <c r="E21" s="579"/>
      <c r="F21" s="579"/>
      <c r="G21" s="579"/>
      <c r="H21" s="579"/>
      <c r="I21" s="579"/>
      <c r="J21" s="579"/>
      <c r="K21" s="579"/>
      <c r="L21" s="579"/>
    </row>
    <row r="22" spans="1:12" ht="33.75" customHeight="1">
      <c r="A22" s="580" t="s">
        <v>464</v>
      </c>
      <c r="B22" s="580"/>
      <c r="C22" s="580"/>
      <c r="D22" s="580"/>
      <c r="E22" s="580"/>
      <c r="F22" s="580"/>
      <c r="G22" s="580"/>
      <c r="H22" s="580"/>
      <c r="I22" s="580"/>
      <c r="J22" s="580"/>
      <c r="K22" s="580"/>
      <c r="L22" s="580"/>
    </row>
    <row r="23" spans="1:12">
      <c r="A23" s="305"/>
      <c r="B23" s="305"/>
      <c r="C23" s="305"/>
      <c r="D23" s="305"/>
      <c r="E23" s="305"/>
      <c r="F23" s="305"/>
      <c r="G23" s="305"/>
      <c r="H23" s="305"/>
      <c r="I23" s="305"/>
      <c r="J23" s="305"/>
      <c r="K23" s="305"/>
    </row>
    <row r="24" spans="1:12" ht="13.5">
      <c r="A24" s="583" t="s">
        <v>93</v>
      </c>
      <c r="B24" s="583"/>
      <c r="C24" s="347"/>
      <c r="D24" s="348"/>
      <c r="E24" s="348"/>
      <c r="F24" s="347"/>
      <c r="G24" s="347"/>
      <c r="H24" s="347"/>
      <c r="I24" s="347"/>
      <c r="J24" s="347"/>
      <c r="K24" s="145"/>
    </row>
    <row r="25" spans="1:12" ht="13.5">
      <c r="A25" s="347"/>
      <c r="B25" s="348"/>
      <c r="C25" s="347"/>
      <c r="D25" s="348"/>
      <c r="E25" s="348"/>
      <c r="F25" s="347"/>
      <c r="G25" s="347"/>
      <c r="H25" s="347"/>
      <c r="I25" s="347"/>
      <c r="J25" s="349"/>
      <c r="K25" s="145"/>
    </row>
    <row r="26" spans="1:12" ht="15" customHeight="1">
      <c r="A26" s="347"/>
      <c r="B26" s="348"/>
      <c r="C26" s="584" t="s">
        <v>248</v>
      </c>
      <c r="D26" s="584"/>
      <c r="E26" s="350"/>
      <c r="F26" s="351"/>
      <c r="G26" s="585" t="s">
        <v>400</v>
      </c>
      <c r="H26" s="585"/>
      <c r="I26" s="585"/>
      <c r="J26" s="352"/>
      <c r="K26" s="145"/>
    </row>
    <row r="27" spans="1:12" ht="13.5">
      <c r="A27" s="347"/>
      <c r="B27" s="348"/>
      <c r="C27" s="347"/>
      <c r="D27" s="348"/>
      <c r="E27" s="348"/>
      <c r="F27" s="347"/>
      <c r="G27" s="586"/>
      <c r="H27" s="586"/>
      <c r="I27" s="586"/>
      <c r="J27" s="352"/>
      <c r="K27" s="145"/>
    </row>
    <row r="28" spans="1:12" ht="13.5">
      <c r="A28" s="347"/>
      <c r="B28" s="348"/>
      <c r="C28" s="581" t="s">
        <v>123</v>
      </c>
      <c r="D28" s="581"/>
      <c r="E28" s="350"/>
      <c r="F28" s="351"/>
      <c r="G28" s="347"/>
      <c r="H28" s="347"/>
      <c r="I28" s="347"/>
      <c r="J28" s="347"/>
      <c r="K28" s="145"/>
    </row>
  </sheetData>
  <mergeCells count="11">
    <mergeCell ref="A21:L21"/>
    <mergeCell ref="A22:L22"/>
    <mergeCell ref="C28:D28"/>
    <mergeCell ref="A2:D2"/>
    <mergeCell ref="K3:L3"/>
    <mergeCell ref="A24:B24"/>
    <mergeCell ref="C26:D26"/>
    <mergeCell ref="G26:I27"/>
    <mergeCell ref="A18:L18"/>
    <mergeCell ref="A19:L19"/>
    <mergeCell ref="A20:L20"/>
  </mergeCells>
  <dataValidations count="1">
    <dataValidation type="list" allowBlank="1" showInputMessage="1" showErrorMessage="1" sqref="B10:B16">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7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view="pageBreakPreview" zoomScale="80" zoomScaleNormal="100" zoomScaleSheetLayoutView="80" workbookViewId="0">
      <selection activeCell="D10" sqref="D10"/>
    </sheetView>
  </sheetViews>
  <sheetFormatPr defaultColWidth="9.1796875" defaultRowHeight="12.5"/>
  <cols>
    <col min="1" max="1" width="5.453125" style="170" customWidth="1"/>
    <col min="2" max="2" width="14.26953125" style="170" customWidth="1"/>
    <col min="3" max="3" width="19.453125" style="170" customWidth="1"/>
    <col min="4" max="4" width="18" style="170" customWidth="1"/>
    <col min="5" max="5" width="20.54296875" style="170" customWidth="1"/>
    <col min="6" max="6" width="21.26953125" style="170" customWidth="1"/>
    <col min="7" max="7" width="15.1796875" style="170" customWidth="1"/>
    <col min="8" max="8" width="15.54296875" style="170" customWidth="1"/>
    <col min="9" max="9" width="13.453125" style="170" customWidth="1"/>
    <col min="10" max="10" width="0" style="170" hidden="1" customWidth="1"/>
    <col min="11" max="16384" width="9.1796875" style="170"/>
  </cols>
  <sheetData>
    <row r="1" spans="1:10" ht="13.5">
      <c r="A1" s="588" t="s">
        <v>503</v>
      </c>
      <c r="B1" s="588"/>
      <c r="C1" s="588"/>
      <c r="D1" s="588"/>
      <c r="E1" s="588"/>
      <c r="F1" s="588"/>
      <c r="G1" s="559" t="s">
        <v>94</v>
      </c>
      <c r="H1" s="559"/>
    </row>
    <row r="2" spans="1:10" ht="13.5">
      <c r="A2" s="71" t="s">
        <v>124</v>
      </c>
      <c r="B2" s="70"/>
      <c r="C2" s="72"/>
      <c r="D2" s="72"/>
      <c r="E2" s="72"/>
      <c r="F2" s="72"/>
      <c r="G2" s="557" t="str">
        <f>'ფორმა N1'!M2</f>
        <v>01/01/2023-12/31/2023</v>
      </c>
      <c r="H2" s="557"/>
    </row>
    <row r="3" spans="1:10" ht="13.5">
      <c r="A3" s="71"/>
      <c r="B3" s="71"/>
      <c r="C3" s="71"/>
      <c r="D3" s="71"/>
      <c r="E3" s="71"/>
      <c r="F3" s="71"/>
      <c r="G3" s="260"/>
      <c r="H3" s="260"/>
    </row>
    <row r="4" spans="1:10" ht="13.5">
      <c r="A4" s="72" t="str">
        <f>'ფორმა N2'!A4</f>
        <v>ანგარიშვალდებული პირის დასახელება:</v>
      </c>
      <c r="B4" s="72"/>
      <c r="C4" s="72"/>
      <c r="D4" s="72"/>
      <c r="E4" s="72"/>
      <c r="F4" s="72"/>
      <c r="G4" s="71"/>
      <c r="H4" s="71"/>
    </row>
    <row r="5" spans="1:10" ht="13.5">
      <c r="A5" s="75" t="str">
        <f>'ფორმა N1'!D4</f>
        <v>მოქალაქეთა პოლიტიკური გაერთიანება „ხალხისთვის“</v>
      </c>
      <c r="B5" s="75"/>
      <c r="C5" s="75"/>
      <c r="D5" s="75"/>
      <c r="E5" s="75"/>
      <c r="F5" s="75"/>
      <c r="G5" s="76"/>
      <c r="H5" s="76"/>
    </row>
    <row r="6" spans="1:10" ht="13.5">
      <c r="A6" s="72"/>
      <c r="B6" s="72"/>
      <c r="C6" s="72"/>
      <c r="D6" s="72"/>
      <c r="E6" s="72"/>
      <c r="F6" s="72"/>
      <c r="G6" s="71"/>
      <c r="H6" s="71"/>
    </row>
    <row r="7" spans="1:10" ht="13.5">
      <c r="A7" s="255"/>
      <c r="B7" s="255"/>
      <c r="C7" s="255"/>
      <c r="D7" s="255"/>
      <c r="E7" s="255"/>
      <c r="F7" s="255"/>
      <c r="G7" s="73"/>
      <c r="H7" s="73"/>
    </row>
    <row r="8" spans="1:10" ht="27">
      <c r="A8" s="85" t="s">
        <v>64</v>
      </c>
      <c r="B8" s="85" t="s">
        <v>309</v>
      </c>
      <c r="C8" s="85" t="s">
        <v>310</v>
      </c>
      <c r="D8" s="85" t="s">
        <v>209</v>
      </c>
      <c r="E8" s="85" t="s">
        <v>315</v>
      </c>
      <c r="F8" s="85" t="s">
        <v>311</v>
      </c>
      <c r="G8" s="74" t="s">
        <v>10</v>
      </c>
      <c r="H8" s="74" t="s">
        <v>9</v>
      </c>
      <c r="J8" s="170" t="s">
        <v>314</v>
      </c>
    </row>
    <row r="9" spans="1:10" ht="23">
      <c r="A9" s="93">
        <v>1</v>
      </c>
      <c r="B9" s="93" t="s">
        <v>562</v>
      </c>
      <c r="C9" s="93" t="s">
        <v>563</v>
      </c>
      <c r="D9" s="93">
        <v>23001004405</v>
      </c>
      <c r="E9" s="537" t="s">
        <v>557</v>
      </c>
      <c r="F9" s="93" t="s">
        <v>568</v>
      </c>
      <c r="G9" s="541">
        <v>1300</v>
      </c>
      <c r="H9" s="541">
        <v>1300</v>
      </c>
      <c r="J9" s="170" t="s">
        <v>0</v>
      </c>
    </row>
    <row r="10" spans="1:10" ht="33.75" customHeight="1">
      <c r="A10" s="93">
        <v>2</v>
      </c>
      <c r="B10" s="93" t="s">
        <v>560</v>
      </c>
      <c r="C10" s="93" t="s">
        <v>561</v>
      </c>
      <c r="D10" s="540" t="s">
        <v>570</v>
      </c>
      <c r="E10" s="532" t="s">
        <v>558</v>
      </c>
      <c r="F10" s="93" t="s">
        <v>567</v>
      </c>
      <c r="G10" s="541">
        <v>60</v>
      </c>
      <c r="H10" s="541">
        <v>60</v>
      </c>
    </row>
    <row r="11" spans="1:10" ht="27">
      <c r="A11" s="93">
        <v>3</v>
      </c>
      <c r="B11" s="93" t="s">
        <v>564</v>
      </c>
      <c r="C11" s="93" t="s">
        <v>565</v>
      </c>
      <c r="D11" s="93">
        <v>1036001246</v>
      </c>
      <c r="E11" s="93" t="s">
        <v>559</v>
      </c>
      <c r="F11" s="93" t="s">
        <v>566</v>
      </c>
      <c r="G11" s="541">
        <v>200</v>
      </c>
      <c r="H11" s="541">
        <v>200</v>
      </c>
    </row>
    <row r="12" spans="1:10" ht="13.5">
      <c r="A12" s="82"/>
      <c r="B12" s="82"/>
      <c r="C12" s="82"/>
      <c r="D12" s="82"/>
      <c r="E12" s="82"/>
      <c r="F12" s="82"/>
      <c r="G12" s="4"/>
      <c r="H12" s="4"/>
    </row>
    <row r="13" spans="1:10" ht="13.5">
      <c r="A13" s="82"/>
      <c r="B13" s="82"/>
      <c r="C13" s="82"/>
      <c r="D13" s="82"/>
      <c r="E13" s="82"/>
      <c r="F13" s="82"/>
      <c r="G13" s="4"/>
      <c r="H13" s="4"/>
    </row>
    <row r="14" spans="1:10" ht="13.5">
      <c r="A14" s="82"/>
      <c r="B14" s="82"/>
      <c r="C14" s="82"/>
      <c r="D14" s="82"/>
      <c r="E14" s="82"/>
      <c r="F14" s="82"/>
      <c r="G14" s="4"/>
      <c r="H14" s="4"/>
    </row>
    <row r="15" spans="1:10" ht="13.5">
      <c r="A15" s="82"/>
      <c r="B15" s="82"/>
      <c r="C15" s="82"/>
      <c r="D15" s="82"/>
      <c r="E15" s="82"/>
      <c r="F15" s="82"/>
      <c r="G15" s="4"/>
      <c r="H15" s="4"/>
    </row>
    <row r="16" spans="1:10" ht="13.5">
      <c r="A16" s="82"/>
      <c r="B16" s="82"/>
      <c r="C16" s="82"/>
      <c r="D16" s="82"/>
      <c r="E16" s="82"/>
      <c r="F16" s="82"/>
      <c r="G16" s="4"/>
      <c r="H16" s="4"/>
    </row>
    <row r="17" spans="1:8" ht="13.5">
      <c r="A17" s="82"/>
      <c r="B17" s="82"/>
      <c r="C17" s="82"/>
      <c r="D17" s="82"/>
      <c r="E17" s="82"/>
      <c r="F17" s="82"/>
      <c r="G17" s="4"/>
      <c r="H17" s="4"/>
    </row>
    <row r="18" spans="1:8" ht="13.5">
      <c r="A18" s="82"/>
      <c r="B18" s="82"/>
      <c r="C18" s="82"/>
      <c r="D18" s="82"/>
      <c r="E18" s="82"/>
      <c r="F18" s="82"/>
      <c r="G18" s="4"/>
      <c r="H18" s="4"/>
    </row>
    <row r="19" spans="1:8" ht="13.5">
      <c r="A19" s="82"/>
      <c r="B19" s="82"/>
      <c r="C19" s="82"/>
      <c r="D19" s="82"/>
      <c r="E19" s="82"/>
      <c r="F19" s="82"/>
      <c r="G19" s="4"/>
      <c r="H19" s="4"/>
    </row>
    <row r="20" spans="1:8" ht="13.5">
      <c r="A20" s="82"/>
      <c r="B20" s="82"/>
      <c r="C20" s="82"/>
      <c r="D20" s="82"/>
      <c r="E20" s="82"/>
      <c r="F20" s="82"/>
      <c r="G20" s="4"/>
      <c r="H20" s="4"/>
    </row>
    <row r="21" spans="1:8" ht="13.5">
      <c r="A21" s="82"/>
      <c r="B21" s="82"/>
      <c r="C21" s="82"/>
      <c r="D21" s="82"/>
      <c r="E21" s="82"/>
      <c r="F21" s="82"/>
      <c r="G21" s="4"/>
      <c r="H21" s="4"/>
    </row>
    <row r="22" spans="1:8" ht="13.5">
      <c r="A22" s="82"/>
      <c r="B22" s="82"/>
      <c r="C22" s="82"/>
      <c r="D22" s="82"/>
      <c r="E22" s="82"/>
      <c r="F22" s="82"/>
      <c r="G22" s="4"/>
      <c r="H22" s="4"/>
    </row>
    <row r="23" spans="1:8" ht="13.5">
      <c r="A23" s="82"/>
      <c r="B23" s="82"/>
      <c r="C23" s="82"/>
      <c r="D23" s="82"/>
      <c r="E23" s="82"/>
      <c r="F23" s="82"/>
      <c r="G23" s="4"/>
      <c r="H23" s="4"/>
    </row>
    <row r="24" spans="1:8" ht="13.5">
      <c r="A24" s="82"/>
      <c r="B24" s="82"/>
      <c r="C24" s="82"/>
      <c r="D24" s="82"/>
      <c r="E24" s="82"/>
      <c r="F24" s="82"/>
      <c r="G24" s="4"/>
      <c r="H24" s="4"/>
    </row>
    <row r="25" spans="1:8" ht="13.5">
      <c r="A25" s="82"/>
      <c r="B25" s="82"/>
      <c r="C25" s="82"/>
      <c r="D25" s="82"/>
      <c r="E25" s="82"/>
      <c r="F25" s="82"/>
      <c r="G25" s="4"/>
      <c r="H25" s="4"/>
    </row>
    <row r="26" spans="1:8" ht="13.5">
      <c r="A26" s="82"/>
      <c r="B26" s="82"/>
      <c r="C26" s="82"/>
      <c r="D26" s="82"/>
      <c r="E26" s="82"/>
      <c r="F26" s="82"/>
      <c r="G26" s="4"/>
      <c r="H26" s="4"/>
    </row>
    <row r="27" spans="1:8" ht="13.5">
      <c r="A27" s="82"/>
      <c r="B27" s="82"/>
      <c r="C27" s="82"/>
      <c r="D27" s="82"/>
      <c r="E27" s="82"/>
      <c r="F27" s="82"/>
      <c r="G27" s="4"/>
      <c r="H27" s="4"/>
    </row>
    <row r="28" spans="1:8" ht="13.5">
      <c r="A28" s="82"/>
      <c r="B28" s="82"/>
      <c r="C28" s="82"/>
      <c r="D28" s="82"/>
      <c r="E28" s="82"/>
      <c r="F28" s="82"/>
      <c r="G28" s="4"/>
      <c r="H28" s="4"/>
    </row>
    <row r="29" spans="1:8" ht="13.5">
      <c r="A29" s="82"/>
      <c r="B29" s="82"/>
      <c r="C29" s="82"/>
      <c r="D29" s="82"/>
      <c r="E29" s="82"/>
      <c r="F29" s="82"/>
      <c r="G29" s="4"/>
      <c r="H29" s="4"/>
    </row>
    <row r="30" spans="1:8" ht="13.5">
      <c r="A30" s="82"/>
      <c r="B30" s="82"/>
      <c r="C30" s="82"/>
      <c r="D30" s="82"/>
      <c r="E30" s="82"/>
      <c r="F30" s="82"/>
      <c r="G30" s="4"/>
      <c r="H30" s="4"/>
    </row>
    <row r="31" spans="1:8" ht="13.5">
      <c r="A31" s="82"/>
      <c r="B31" s="82"/>
      <c r="C31" s="82"/>
      <c r="D31" s="82"/>
      <c r="E31" s="82"/>
      <c r="F31" s="82"/>
      <c r="G31" s="4"/>
      <c r="H31" s="4"/>
    </row>
    <row r="32" spans="1:8" ht="13.5">
      <c r="A32" s="82"/>
      <c r="B32" s="82"/>
      <c r="C32" s="82"/>
      <c r="D32" s="82"/>
      <c r="E32" s="82"/>
      <c r="F32" s="82"/>
      <c r="G32" s="4"/>
      <c r="H32" s="4"/>
    </row>
    <row r="33" spans="1:9" ht="13.5">
      <c r="A33" s="82"/>
      <c r="B33" s="94"/>
      <c r="C33" s="94"/>
      <c r="D33" s="94"/>
      <c r="E33" s="94"/>
      <c r="F33" s="94" t="s">
        <v>313</v>
      </c>
      <c r="G33" s="81">
        <f>SUM(G9:G32)</f>
        <v>1560</v>
      </c>
      <c r="H33" s="81">
        <f>SUM(H9:H32)</f>
        <v>1560</v>
      </c>
    </row>
    <row r="34" spans="1:9" ht="13.5">
      <c r="A34" s="168"/>
      <c r="B34" s="168"/>
      <c r="C34" s="168"/>
      <c r="D34" s="168"/>
      <c r="E34" s="168"/>
      <c r="F34" s="168"/>
      <c r="G34" s="168"/>
      <c r="H34" s="145"/>
      <c r="I34" s="145"/>
    </row>
    <row r="35" spans="1:9" ht="13.5">
      <c r="A35" s="589" t="s">
        <v>461</v>
      </c>
      <c r="B35" s="589"/>
      <c r="C35" s="589"/>
      <c r="D35" s="589"/>
      <c r="E35" s="589"/>
      <c r="F35" s="589"/>
      <c r="G35" s="589"/>
      <c r="H35" s="589"/>
      <c r="I35" s="145"/>
    </row>
    <row r="36" spans="1:9" ht="13.5">
      <c r="A36" s="256"/>
      <c r="B36" s="256"/>
      <c r="C36" s="168"/>
      <c r="D36" s="168"/>
      <c r="E36" s="168"/>
      <c r="F36" s="168"/>
      <c r="G36" s="168"/>
      <c r="H36" s="145"/>
      <c r="I36" s="145"/>
    </row>
    <row r="37" spans="1:9" ht="13.5">
      <c r="A37" s="256"/>
      <c r="B37" s="256"/>
      <c r="C37" s="145"/>
      <c r="D37" s="145"/>
      <c r="E37" s="145"/>
      <c r="F37" s="145"/>
      <c r="G37" s="145"/>
      <c r="H37" s="145"/>
      <c r="I37" s="145"/>
    </row>
    <row r="38" spans="1:9" ht="13.5">
      <c r="A38" s="256"/>
      <c r="B38" s="256"/>
      <c r="C38" s="145"/>
      <c r="D38" s="145"/>
      <c r="E38" s="145"/>
      <c r="F38" s="145"/>
      <c r="G38" s="145"/>
      <c r="H38" s="145"/>
      <c r="I38" s="145"/>
    </row>
    <row r="39" spans="1:9">
      <c r="A39" s="305"/>
      <c r="B39" s="305"/>
      <c r="C39" s="305"/>
      <c r="D39" s="305"/>
      <c r="E39" s="305"/>
      <c r="F39" s="305"/>
      <c r="G39" s="305"/>
      <c r="H39" s="305"/>
      <c r="I39" s="305"/>
    </row>
    <row r="40" spans="1:9" ht="13.5">
      <c r="A40" s="150" t="s">
        <v>93</v>
      </c>
      <c r="B40" s="150"/>
      <c r="C40" s="145"/>
      <c r="D40" s="145"/>
      <c r="E40" s="145"/>
      <c r="F40" s="145"/>
      <c r="G40" s="145"/>
      <c r="H40" s="145"/>
      <c r="I40" s="145"/>
    </row>
    <row r="41" spans="1:9" ht="13.5">
      <c r="A41" s="145"/>
      <c r="B41" s="145"/>
      <c r="C41" s="145"/>
      <c r="D41" s="145"/>
      <c r="E41" s="145"/>
      <c r="F41" s="145"/>
      <c r="G41" s="145"/>
      <c r="H41" s="145"/>
      <c r="I41" s="145"/>
    </row>
    <row r="42" spans="1:9" ht="13.5">
      <c r="A42" s="145"/>
      <c r="B42" s="145"/>
      <c r="C42" s="145"/>
      <c r="D42" s="145"/>
      <c r="E42" s="145"/>
      <c r="F42" s="145"/>
      <c r="G42" s="145"/>
      <c r="H42" s="145"/>
      <c r="I42" s="151"/>
    </row>
    <row r="43" spans="1:9" ht="13.5">
      <c r="A43" s="150"/>
      <c r="B43" s="150"/>
      <c r="C43" s="150" t="s">
        <v>370</v>
      </c>
      <c r="D43" s="150"/>
      <c r="E43" s="168"/>
      <c r="F43" s="150"/>
      <c r="G43" s="150"/>
      <c r="H43" s="145"/>
      <c r="I43" s="151"/>
    </row>
    <row r="44" spans="1:9" ht="13.5">
      <c r="A44" s="145"/>
      <c r="B44" s="145"/>
      <c r="C44" s="145" t="s">
        <v>250</v>
      </c>
      <c r="D44" s="145"/>
      <c r="E44" s="145"/>
      <c r="F44" s="145"/>
      <c r="G44" s="145"/>
      <c r="H44" s="145"/>
      <c r="I44" s="151"/>
    </row>
    <row r="45" spans="1:9" ht="13">
      <c r="A45" s="152"/>
      <c r="B45" s="152"/>
      <c r="C45" s="152" t="s">
        <v>123</v>
      </c>
      <c r="D45" s="152"/>
      <c r="E45" s="152"/>
      <c r="F45" s="152"/>
      <c r="G45" s="152"/>
    </row>
  </sheetData>
  <mergeCells count="4">
    <mergeCell ref="G1:H1"/>
    <mergeCell ref="G2:H2"/>
    <mergeCell ref="A1:F1"/>
    <mergeCell ref="A35:H35"/>
  </mergeCells>
  <printOptions gridLines="1"/>
  <pageMargins left="0.25" right="0.25" top="0.75" bottom="0.75" header="0.3" footer="0.3"/>
  <pageSetup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4.5</vt:lpstr>
      <vt:lpstr>ფორმა 4.4</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Sheet1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lasha</cp:lastModifiedBy>
  <cp:lastPrinted>2023-02-12T19:10:20Z</cp:lastPrinted>
  <dcterms:created xsi:type="dcterms:W3CDTF">2011-12-27T13:20:18Z</dcterms:created>
  <dcterms:modified xsi:type="dcterms:W3CDTF">2024-01-30T15:13:13Z</dcterms:modified>
</cp:coreProperties>
</file>